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<sst xmlns="http://schemas.openxmlformats.org/spreadsheetml/2006/main" count="5440" uniqueCount="1598">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</sst>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4" fillId="25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34" fillId="0" borderId="177" applyNumberFormat="0" applyFill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8" fillId="0" borderId="176" applyNumberFormat="0" applyFill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33" fillId="35" borderId="178" applyNumberFormat="0" applyAlignment="0" applyProtection="0">
      <alignment vertical="center"/>
    </xf>
    <xf numFmtId="0" fontId="37" fillId="35" borderId="175" applyNumberFormat="0" applyAlignment="0" applyProtection="0">
      <alignment vertical="center"/>
    </xf>
    <xf numFmtId="0" fontId="39" fillId="45" borderId="180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8" fillId="39" borderId="0" applyNumberFormat="0" applyBorder="0" applyAlignment="0" applyProtection="0">
      <alignment vertical="center"/>
    </xf>
    <xf numFmtId="0" fontId="35" fillId="37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8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2</v>
      </c>
      <c r="AN4" s="678">
        <v>1</v>
      </c>
      <c r="AO4" s="939"/>
      <c r="AP4" s="981"/>
      <c r="AQ4" s="982"/>
      <c r="AR4" s="982"/>
      <c r="AS4" s="982">
        <v>3</v>
      </c>
      <c r="AT4" s="982">
        <v>1</v>
      </c>
      <c r="AU4" s="942"/>
      <c r="AV4" s="981"/>
      <c r="AW4" s="982"/>
      <c r="AX4" s="982"/>
      <c r="AY4" s="982">
        <v>4</v>
      </c>
      <c r="AZ4" s="982">
        <v>2</v>
      </c>
      <c r="BA4" s="942"/>
      <c r="BB4" s="981"/>
      <c r="BC4" s="982"/>
      <c r="BD4" s="982"/>
      <c r="BE4" s="982">
        <v>0.31</v>
      </c>
      <c r="BF4" s="982">
        <v>0.14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2</v>
      </c>
      <c r="O6" s="923"/>
      <c r="P6" s="923">
        <v>2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>
        <v>1</v>
      </c>
      <c r="AI6" s="948"/>
      <c r="AJ6" s="551"/>
      <c r="AK6" s="923"/>
      <c r="AL6" s="923">
        <v>3</v>
      </c>
      <c r="AM6" s="923"/>
      <c r="AN6" s="923">
        <v>1</v>
      </c>
      <c r="AO6" s="948"/>
      <c r="AP6" s="553"/>
      <c r="AQ6" s="752"/>
      <c r="AR6" s="752">
        <v>3</v>
      </c>
      <c r="AS6" s="752"/>
      <c r="AT6" s="752">
        <v>1</v>
      </c>
      <c r="AU6" s="951"/>
      <c r="AV6" s="553"/>
      <c r="AW6" s="752"/>
      <c r="AX6" s="752">
        <v>3</v>
      </c>
      <c r="AY6" s="752"/>
      <c r="AZ6" s="752">
        <v>1</v>
      </c>
      <c r="BA6" s="951"/>
      <c r="BB6" s="553"/>
      <c r="BC6" s="752"/>
      <c r="BD6" s="752">
        <v>0.36</v>
      </c>
      <c r="BE6" s="752"/>
      <c r="BF6" s="752">
        <v>0.27</v>
      </c>
      <c r="BG6" s="951"/>
      <c r="BH6" s="572">
        <f t="shared" si="0"/>
        <v>0</v>
      </c>
      <c r="BI6" s="998">
        <f t="shared" si="1"/>
        <v>0</v>
      </c>
      <c r="BJ6" s="998">
        <f t="shared" si="2"/>
        <v>2</v>
      </c>
      <c r="BK6" s="998">
        <f t="shared" si="3"/>
        <v>0</v>
      </c>
      <c r="BL6" s="998">
        <f t="shared" si="4"/>
        <v>2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2</v>
      </c>
      <c r="BW6" s="1014">
        <f t="shared" si="5"/>
        <v>0</v>
      </c>
      <c r="BX6" s="1014">
        <f t="shared" si="5"/>
        <v>2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38.8888888888889</v>
      </c>
      <c r="CC6" s="811" t="str">
        <f t="shared" si="6"/>
        <v>-</v>
      </c>
      <c r="CD6" s="811">
        <f t="shared" si="6"/>
        <v>51.8518518518518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/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0.12</v>
      </c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2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2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116.666666666667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175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1</v>
      </c>
      <c r="M11" s="678"/>
      <c r="N11" s="678">
        <v>4</v>
      </c>
      <c r="O11" s="678">
        <v>6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/>
      <c r="AE11" s="678"/>
      <c r="AF11" s="678"/>
      <c r="AG11" s="678"/>
      <c r="AH11" s="678"/>
      <c r="AI11" s="953"/>
      <c r="AJ11" s="677">
        <v>4</v>
      </c>
      <c r="AK11" s="678">
        <v>12</v>
      </c>
      <c r="AL11" s="678">
        <v>4</v>
      </c>
      <c r="AM11" s="678">
        <v>7</v>
      </c>
      <c r="AN11" s="678"/>
      <c r="AO11" s="953">
        <v>2</v>
      </c>
      <c r="AP11" s="981">
        <v>8</v>
      </c>
      <c r="AQ11" s="982">
        <v>14</v>
      </c>
      <c r="AR11" s="982">
        <v>6</v>
      </c>
      <c r="AS11" s="982">
        <v>8</v>
      </c>
      <c r="AT11" s="982"/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0.68</v>
      </c>
      <c r="BC11" s="982">
        <v>1.55</v>
      </c>
      <c r="BD11" s="982">
        <v>0.6</v>
      </c>
      <c r="BE11" s="982">
        <v>0.89</v>
      </c>
      <c r="BF11" s="982">
        <v>0.03</v>
      </c>
      <c r="BG11" s="985">
        <v>0.34</v>
      </c>
      <c r="BH11" s="999">
        <f t="shared" si="0"/>
        <v>1</v>
      </c>
      <c r="BI11" s="773">
        <f t="shared" si="1"/>
        <v>0</v>
      </c>
      <c r="BJ11" s="773">
        <f t="shared" si="2"/>
        <v>4</v>
      </c>
      <c r="BK11" s="773">
        <f t="shared" si="3"/>
        <v>6</v>
      </c>
      <c r="BL11" s="773">
        <f t="shared" si="4"/>
        <v>1</v>
      </c>
      <c r="BM11" s="1004">
        <f>IF($A$1="补货",Q11+W11+AC11,Q11)</f>
        <v>4</v>
      </c>
      <c r="BN11" s="965"/>
      <c r="BO11" s="966"/>
      <c r="BP11" s="966"/>
      <c r="BQ11" s="966"/>
      <c r="BR11" s="966"/>
      <c r="BS11" s="954"/>
      <c r="BT11" s="772">
        <f t="shared" si="7"/>
        <v>1</v>
      </c>
      <c r="BU11" s="788">
        <f t="shared" si="5"/>
        <v>0</v>
      </c>
      <c r="BV11" s="788">
        <f t="shared" si="5"/>
        <v>4</v>
      </c>
      <c r="BW11" s="788">
        <f t="shared" si="5"/>
        <v>6</v>
      </c>
      <c r="BX11" s="788">
        <f t="shared" si="5"/>
        <v>1</v>
      </c>
      <c r="BY11" s="1015">
        <f t="shared" si="5"/>
        <v>4</v>
      </c>
      <c r="BZ11" s="1008">
        <f t="shared" si="8"/>
        <v>10.2941176470588</v>
      </c>
      <c r="CA11" s="1009">
        <f t="shared" si="6"/>
        <v>0</v>
      </c>
      <c r="CB11" s="1009">
        <f t="shared" si="6"/>
        <v>46.6666666666667</v>
      </c>
      <c r="CC11" s="1009">
        <f t="shared" si="6"/>
        <v>47.1910112359551</v>
      </c>
      <c r="CD11" s="1009">
        <f t="shared" si="6"/>
        <v>233.333333333333</v>
      </c>
      <c r="CE11" s="1028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4</v>
      </c>
      <c r="M12" s="923"/>
      <c r="N12" s="923">
        <v>5</v>
      </c>
      <c r="O12" s="923">
        <v>3</v>
      </c>
      <c r="P12" s="923">
        <v>4</v>
      </c>
      <c r="Q12" s="955">
        <v>3</v>
      </c>
      <c r="R12" s="956">
        <v>11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/>
      <c r="AE12" s="923">
        <v>1</v>
      </c>
      <c r="AF12" s="923">
        <v>2</v>
      </c>
      <c r="AG12" s="923"/>
      <c r="AH12" s="923"/>
      <c r="AI12" s="955"/>
      <c r="AJ12" s="551">
        <v>4</v>
      </c>
      <c r="AK12" s="923">
        <v>16</v>
      </c>
      <c r="AL12" s="923">
        <v>10</v>
      </c>
      <c r="AM12" s="923">
        <v>4</v>
      </c>
      <c r="AN12" s="923">
        <v>2</v>
      </c>
      <c r="AO12" s="955">
        <v>1</v>
      </c>
      <c r="AP12" s="986">
        <v>7</v>
      </c>
      <c r="AQ12" s="987">
        <v>18</v>
      </c>
      <c r="AR12" s="987">
        <v>13</v>
      </c>
      <c r="AS12" s="987">
        <v>5</v>
      </c>
      <c r="AT12" s="987">
        <v>4</v>
      </c>
      <c r="AU12" s="988">
        <v>1</v>
      </c>
      <c r="AV12" s="986">
        <v>7</v>
      </c>
      <c r="AW12" s="987">
        <v>19</v>
      </c>
      <c r="AX12" s="987">
        <v>13</v>
      </c>
      <c r="AY12" s="987">
        <v>6</v>
      </c>
      <c r="AZ12" s="987">
        <v>4</v>
      </c>
      <c r="BA12" s="988">
        <v>1</v>
      </c>
      <c r="BB12" s="986">
        <v>0.63</v>
      </c>
      <c r="BC12" s="987">
        <v>2.2</v>
      </c>
      <c r="BD12" s="987">
        <v>1.66</v>
      </c>
      <c r="BE12" s="987">
        <v>0.55</v>
      </c>
      <c r="BF12" s="987">
        <v>0.34</v>
      </c>
      <c r="BG12" s="988">
        <v>0.12</v>
      </c>
      <c r="BH12" s="776">
        <f t="shared" si="0"/>
        <v>4</v>
      </c>
      <c r="BI12" s="777">
        <f t="shared" si="1"/>
        <v>0</v>
      </c>
      <c r="BJ12" s="777">
        <f t="shared" si="2"/>
        <v>5</v>
      </c>
      <c r="BK12" s="777">
        <f t="shared" si="3"/>
        <v>3</v>
      </c>
      <c r="BL12" s="777">
        <f t="shared" si="4"/>
        <v>4</v>
      </c>
      <c r="BM12" s="1005">
        <f>IF($A$1="补货",Q12+W12+AC12,Q12)</f>
        <v>3</v>
      </c>
      <c r="BN12" s="971"/>
      <c r="BO12" s="972"/>
      <c r="BP12" s="972"/>
      <c r="BQ12" s="972"/>
      <c r="BR12" s="972"/>
      <c r="BS12" s="958"/>
      <c r="BT12" s="791">
        <f t="shared" si="7"/>
        <v>4</v>
      </c>
      <c r="BU12" s="792">
        <f t="shared" si="5"/>
        <v>0</v>
      </c>
      <c r="BV12" s="792">
        <f t="shared" si="5"/>
        <v>5</v>
      </c>
      <c r="BW12" s="792">
        <f t="shared" si="5"/>
        <v>3</v>
      </c>
      <c r="BX12" s="792">
        <f t="shared" si="5"/>
        <v>4</v>
      </c>
      <c r="BY12" s="1016">
        <f t="shared" si="5"/>
        <v>3</v>
      </c>
      <c r="BZ12" s="1017">
        <f t="shared" si="8"/>
        <v>44.4444444444444</v>
      </c>
      <c r="CA12" s="1018">
        <f t="shared" si="6"/>
        <v>0</v>
      </c>
      <c r="CB12" s="1018">
        <f t="shared" si="6"/>
        <v>21.0843373493976</v>
      </c>
      <c r="CC12" s="1018">
        <f t="shared" si="6"/>
        <v>38.1818181818182</v>
      </c>
      <c r="CD12" s="1018">
        <f t="shared" si="6"/>
        <v>82.3529411764706</v>
      </c>
      <c r="CE12" s="1029">
        <f t="shared" si="6"/>
        <v>175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16</v>
      </c>
      <c r="M13" s="678">
        <v>8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1</v>
      </c>
      <c r="AF13" s="678"/>
      <c r="AG13" s="678"/>
      <c r="AH13" s="678"/>
      <c r="AI13" s="939"/>
      <c r="AJ13" s="677">
        <v>15</v>
      </c>
      <c r="AK13" s="678">
        <v>13</v>
      </c>
      <c r="AL13" s="678">
        <v>3</v>
      </c>
      <c r="AM13" s="978"/>
      <c r="AN13" s="978"/>
      <c r="AO13" s="939"/>
      <c r="AP13" s="981">
        <v>21</v>
      </c>
      <c r="AQ13" s="982">
        <v>19</v>
      </c>
      <c r="AR13" s="982">
        <v>5</v>
      </c>
      <c r="AS13" s="989">
        <v>2</v>
      </c>
      <c r="AT13" s="989">
        <v>1</v>
      </c>
      <c r="AU13" s="942"/>
      <c r="AV13" s="981">
        <v>23</v>
      </c>
      <c r="AW13" s="982">
        <v>22</v>
      </c>
      <c r="AX13" s="982">
        <v>6</v>
      </c>
      <c r="AY13" s="989">
        <v>2</v>
      </c>
      <c r="AZ13" s="989">
        <v>1</v>
      </c>
      <c r="BA13" s="942"/>
      <c r="BB13" s="981">
        <v>2.29</v>
      </c>
      <c r="BC13" s="982">
        <v>2.07</v>
      </c>
      <c r="BD13" s="982">
        <v>0.48</v>
      </c>
      <c r="BE13" s="982">
        <v>0.1</v>
      </c>
      <c r="BF13" s="982">
        <v>0.05</v>
      </c>
      <c r="BG13" s="942"/>
      <c r="BH13" s="999">
        <f t="shared" si="0"/>
        <v>16</v>
      </c>
      <c r="BI13" s="773">
        <f t="shared" si="1"/>
        <v>8</v>
      </c>
      <c r="BJ13" s="773">
        <f t="shared" si="2"/>
        <v>6</v>
      </c>
      <c r="BK13" s="773">
        <f t="shared" si="3"/>
        <v>6</v>
      </c>
      <c r="BL13" s="773">
        <f t="shared" si="4"/>
        <v>3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16</v>
      </c>
      <c r="BU13" s="788">
        <f t="shared" si="5"/>
        <v>8</v>
      </c>
      <c r="BV13" s="788">
        <f t="shared" si="5"/>
        <v>6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48.9082969432314</v>
      </c>
      <c r="CA13" s="1009">
        <f t="shared" si="6"/>
        <v>27.0531400966184</v>
      </c>
      <c r="CB13" s="1009">
        <f t="shared" si="6"/>
        <v>87.5</v>
      </c>
      <c r="CC13" s="1009">
        <f t="shared" ref="CC13:CC15" si="11">IF(BE13&lt;&gt;0,BW13/BE13*7,"-")</f>
        <v>420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18</v>
      </c>
      <c r="M14" s="920">
        <v>10</v>
      </c>
      <c r="N14" s="920">
        <v>5</v>
      </c>
      <c r="O14" s="920">
        <v>3</v>
      </c>
      <c r="P14" s="920">
        <v>3</v>
      </c>
      <c r="Q14" s="943"/>
      <c r="R14" s="952">
        <v>38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1</v>
      </c>
      <c r="AE14" s="920">
        <v>1</v>
      </c>
      <c r="AF14" s="920"/>
      <c r="AG14" s="920"/>
      <c r="AH14" s="920"/>
      <c r="AI14" s="943"/>
      <c r="AJ14" s="540">
        <v>16</v>
      </c>
      <c r="AK14" s="920">
        <v>12</v>
      </c>
      <c r="AL14" s="920">
        <v>1</v>
      </c>
      <c r="AM14" s="979">
        <v>3</v>
      </c>
      <c r="AN14" s="979"/>
      <c r="AO14" s="943"/>
      <c r="AP14" s="542">
        <v>26</v>
      </c>
      <c r="AQ14" s="747">
        <v>20</v>
      </c>
      <c r="AR14" s="747">
        <v>2</v>
      </c>
      <c r="AS14" s="990">
        <v>3</v>
      </c>
      <c r="AT14" s="990">
        <v>1</v>
      </c>
      <c r="AU14" s="947"/>
      <c r="AV14" s="542">
        <v>28</v>
      </c>
      <c r="AW14" s="747">
        <v>22</v>
      </c>
      <c r="AX14" s="747">
        <v>2</v>
      </c>
      <c r="AY14" s="990">
        <v>3</v>
      </c>
      <c r="AZ14" s="990">
        <v>1</v>
      </c>
      <c r="BA14" s="947"/>
      <c r="BB14" s="542">
        <v>2.62</v>
      </c>
      <c r="BC14" s="747">
        <v>2.03</v>
      </c>
      <c r="BD14" s="747">
        <v>0.17</v>
      </c>
      <c r="BE14" s="747">
        <v>0.36</v>
      </c>
      <c r="BF14" s="747">
        <v>0.05</v>
      </c>
      <c r="BG14" s="947"/>
      <c r="BH14" s="560">
        <f t="shared" si="0"/>
        <v>18</v>
      </c>
      <c r="BI14" s="996">
        <f t="shared" si="1"/>
        <v>10</v>
      </c>
      <c r="BJ14" s="996">
        <f t="shared" si="2"/>
        <v>5</v>
      </c>
      <c r="BK14" s="996">
        <f t="shared" si="3"/>
        <v>3</v>
      </c>
      <c r="BL14" s="996">
        <f t="shared" si="4"/>
        <v>3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18</v>
      </c>
      <c r="BU14" s="1010">
        <f t="shared" si="5"/>
        <v>10</v>
      </c>
      <c r="BV14" s="1010">
        <f t="shared" si="5"/>
        <v>5</v>
      </c>
      <c r="BW14" s="1010">
        <f t="shared" si="9"/>
        <v>3</v>
      </c>
      <c r="BX14" s="1010">
        <f t="shared" si="10"/>
        <v>3</v>
      </c>
      <c r="BY14" s="947"/>
      <c r="BZ14" s="806">
        <f t="shared" si="8"/>
        <v>48.0916030534351</v>
      </c>
      <c r="CA14" s="807">
        <f t="shared" si="6"/>
        <v>34.4827586206897</v>
      </c>
      <c r="CB14" s="807">
        <f t="shared" si="6"/>
        <v>205.882352941176</v>
      </c>
      <c r="CC14" s="807">
        <f t="shared" si="11"/>
        <v>58.3333333333333</v>
      </c>
      <c r="CD14" s="807">
        <f t="shared" si="12"/>
        <v>420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21</v>
      </c>
      <c r="M15" s="923">
        <v>8</v>
      </c>
      <c r="N15" s="923">
        <v>11</v>
      </c>
      <c r="O15" s="923">
        <v>3</v>
      </c>
      <c r="P15" s="923">
        <v>2</v>
      </c>
      <c r="Q15" s="948"/>
      <c r="R15" s="949">
        <v>11</v>
      </c>
      <c r="S15" s="950">
        <v>11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3</v>
      </c>
      <c r="AE15" s="923">
        <v>5</v>
      </c>
      <c r="AF15" s="923"/>
      <c r="AG15" s="923">
        <v>1</v>
      </c>
      <c r="AH15" s="923"/>
      <c r="AI15" s="948"/>
      <c r="AJ15" s="551">
        <v>43</v>
      </c>
      <c r="AK15" s="923">
        <v>39</v>
      </c>
      <c r="AL15" s="923">
        <v>11</v>
      </c>
      <c r="AM15" s="980">
        <v>3</v>
      </c>
      <c r="AN15" s="980">
        <v>1</v>
      </c>
      <c r="AO15" s="948"/>
      <c r="AP15" s="553">
        <v>56</v>
      </c>
      <c r="AQ15" s="752">
        <v>62</v>
      </c>
      <c r="AR15" s="752">
        <v>18</v>
      </c>
      <c r="AS15" s="991">
        <v>4</v>
      </c>
      <c r="AT15" s="991">
        <v>1</v>
      </c>
      <c r="AU15" s="951"/>
      <c r="AV15" s="553">
        <v>59</v>
      </c>
      <c r="AW15" s="752">
        <v>64</v>
      </c>
      <c r="AX15" s="752">
        <v>20</v>
      </c>
      <c r="AY15" s="991">
        <v>6</v>
      </c>
      <c r="AZ15" s="991">
        <v>1</v>
      </c>
      <c r="BA15" s="951"/>
      <c r="BB15" s="553">
        <v>6.34</v>
      </c>
      <c r="BC15" s="752">
        <v>7</v>
      </c>
      <c r="BD15" s="752">
        <v>1.71</v>
      </c>
      <c r="BE15" s="752">
        <v>0.59</v>
      </c>
      <c r="BF15" s="752">
        <v>0.12</v>
      </c>
      <c r="BG15" s="951"/>
      <c r="BH15" s="572">
        <f t="shared" si="0"/>
        <v>21</v>
      </c>
      <c r="BI15" s="998">
        <f t="shared" si="1"/>
        <v>8</v>
      </c>
      <c r="BJ15" s="998">
        <f t="shared" si="2"/>
        <v>11</v>
      </c>
      <c r="BK15" s="998">
        <f t="shared" si="3"/>
        <v>3</v>
      </c>
      <c r="BL15" s="998">
        <f t="shared" si="4"/>
        <v>2</v>
      </c>
      <c r="BM15" s="951"/>
      <c r="BN15" s="552"/>
      <c r="BO15" s="520">
        <v>11</v>
      </c>
      <c r="BP15" s="520"/>
      <c r="BQ15" s="520"/>
      <c r="BR15" s="520"/>
      <c r="BS15" s="951"/>
      <c r="BT15" s="573">
        <f t="shared" si="7"/>
        <v>21</v>
      </c>
      <c r="BU15" s="1014">
        <f t="shared" si="5"/>
        <v>19</v>
      </c>
      <c r="BV15" s="1014">
        <f t="shared" si="5"/>
        <v>11</v>
      </c>
      <c r="BW15" s="1014">
        <f t="shared" si="9"/>
        <v>3</v>
      </c>
      <c r="BX15" s="1014">
        <f t="shared" si="10"/>
        <v>2</v>
      </c>
      <c r="BY15" s="951"/>
      <c r="BZ15" s="810">
        <f t="shared" si="8"/>
        <v>23.186119873817</v>
      </c>
      <c r="CA15" s="811">
        <f t="shared" si="6"/>
        <v>19</v>
      </c>
      <c r="CB15" s="811">
        <f t="shared" si="6"/>
        <v>45.0292397660819</v>
      </c>
      <c r="CC15" s="811">
        <f t="shared" si="11"/>
        <v>35.5932203389831</v>
      </c>
      <c r="CD15" s="811">
        <f t="shared" si="12"/>
        <v>116.666666666667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3</v>
      </c>
      <c r="M16" s="678">
        <v>5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/>
      <c r="AF16" s="678"/>
      <c r="AG16" s="678"/>
      <c r="AH16" s="678"/>
      <c r="AI16" s="939"/>
      <c r="AJ16" s="677">
        <v>1</v>
      </c>
      <c r="AK16" s="678">
        <v>5</v>
      </c>
      <c r="AL16" s="678"/>
      <c r="AM16" s="678"/>
      <c r="AN16" s="678"/>
      <c r="AO16" s="939"/>
      <c r="AP16" s="981">
        <v>1</v>
      </c>
      <c r="AQ16" s="982">
        <v>5</v>
      </c>
      <c r="AR16" s="982">
        <v>1</v>
      </c>
      <c r="AS16" s="982"/>
      <c r="AT16" s="982"/>
      <c r="AU16" s="942"/>
      <c r="AV16" s="981">
        <v>1</v>
      </c>
      <c r="AW16" s="982">
        <v>5</v>
      </c>
      <c r="AX16" s="982">
        <v>1</v>
      </c>
      <c r="AY16" s="982"/>
      <c r="AZ16" s="982"/>
      <c r="BA16" s="942"/>
      <c r="BB16" s="981">
        <v>0.12</v>
      </c>
      <c r="BC16" s="982">
        <v>0.6</v>
      </c>
      <c r="BD16" s="982">
        <v>0.05</v>
      </c>
      <c r="BE16" s="982"/>
      <c r="BF16" s="982"/>
      <c r="BG16" s="942"/>
      <c r="BH16" s="772">
        <f t="shared" si="0"/>
        <v>3</v>
      </c>
      <c r="BI16" s="773">
        <f t="shared" si="1"/>
        <v>5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3</v>
      </c>
      <c r="BU16" s="788">
        <f t="shared" si="5"/>
        <v>5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>
        <f t="shared" si="8"/>
        <v>175</v>
      </c>
      <c r="CA16" s="1009">
        <f t="shared" si="6"/>
        <v>58.3333333333333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5</v>
      </c>
      <c r="M17" s="920">
        <v>8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31</v>
      </c>
      <c r="T17" s="945">
        <v>21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2</v>
      </c>
      <c r="AE17" s="920"/>
      <c r="AF17" s="920"/>
      <c r="AG17" s="920"/>
      <c r="AH17" s="920"/>
      <c r="AI17" s="943"/>
      <c r="AJ17" s="540">
        <v>4</v>
      </c>
      <c r="AK17" s="920">
        <v>10</v>
      </c>
      <c r="AL17" s="920">
        <v>4</v>
      </c>
      <c r="AM17" s="920"/>
      <c r="AN17" s="920"/>
      <c r="AO17" s="943"/>
      <c r="AP17" s="542">
        <v>8</v>
      </c>
      <c r="AQ17" s="747">
        <v>12</v>
      </c>
      <c r="AR17" s="747">
        <v>4</v>
      </c>
      <c r="AS17" s="747"/>
      <c r="AT17" s="747"/>
      <c r="AU17" s="947"/>
      <c r="AV17" s="542">
        <v>9</v>
      </c>
      <c r="AW17" s="747">
        <v>12</v>
      </c>
      <c r="AX17" s="747">
        <v>4</v>
      </c>
      <c r="AY17" s="747"/>
      <c r="AZ17" s="747"/>
      <c r="BA17" s="947"/>
      <c r="BB17" s="542">
        <v>1</v>
      </c>
      <c r="BC17" s="747">
        <v>1.31</v>
      </c>
      <c r="BD17" s="747">
        <v>0.48</v>
      </c>
      <c r="BE17" s="747"/>
      <c r="BF17" s="747"/>
      <c r="BG17" s="947"/>
      <c r="BH17" s="560">
        <f t="shared" si="0"/>
        <v>5</v>
      </c>
      <c r="BI17" s="996">
        <f t="shared" si="1"/>
        <v>8</v>
      </c>
      <c r="BJ17" s="996">
        <f t="shared" si="2"/>
        <v>3</v>
      </c>
      <c r="BK17" s="996">
        <f t="shared" si="3"/>
        <v>6</v>
      </c>
      <c r="BL17" s="996">
        <f t="shared" si="4"/>
        <v>10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5</v>
      </c>
      <c r="BU17" s="1010">
        <f t="shared" si="5"/>
        <v>8</v>
      </c>
      <c r="BV17" s="1010">
        <f t="shared" si="5"/>
        <v>3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35</v>
      </c>
      <c r="CA17" s="807">
        <f t="shared" si="6"/>
        <v>42.7480916030534</v>
      </c>
      <c r="CB17" s="807">
        <f t="shared" si="6"/>
        <v>43.75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10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/>
      <c r="AK18" s="929">
        <v>1</v>
      </c>
      <c r="AL18" s="929"/>
      <c r="AM18" s="929">
        <v>1</v>
      </c>
      <c r="AN18" s="929"/>
      <c r="AO18" s="959"/>
      <c r="AP18" s="545">
        <v>1</v>
      </c>
      <c r="AQ18" s="762">
        <v>1</v>
      </c>
      <c r="AR18" s="762"/>
      <c r="AS18" s="762">
        <v>1</v>
      </c>
      <c r="AT18" s="762"/>
      <c r="AU18" s="962"/>
      <c r="AV18" s="545">
        <v>1</v>
      </c>
      <c r="AW18" s="762">
        <v>1</v>
      </c>
      <c r="AX18" s="762"/>
      <c r="AY18" s="762">
        <v>1</v>
      </c>
      <c r="AZ18" s="762"/>
      <c r="BA18" s="962"/>
      <c r="BB18" s="545">
        <v>0.05</v>
      </c>
      <c r="BC18" s="762">
        <v>0.12</v>
      </c>
      <c r="BD18" s="762"/>
      <c r="BE18" s="762">
        <v>0.12</v>
      </c>
      <c r="BF18" s="762"/>
      <c r="BG18" s="962"/>
      <c r="BH18" s="563">
        <f t="shared" si="0"/>
        <v>3</v>
      </c>
      <c r="BI18" s="1000">
        <f t="shared" si="1"/>
        <v>10</v>
      </c>
      <c r="BJ18" s="1000">
        <f t="shared" si="2"/>
        <v>3</v>
      </c>
      <c r="BK18" s="1000">
        <f t="shared" si="3"/>
        <v>3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10</v>
      </c>
      <c r="BV18" s="1019">
        <f t="shared" si="5"/>
        <v>3</v>
      </c>
      <c r="BW18" s="1019">
        <f t="shared" si="5"/>
        <v>3</v>
      </c>
      <c r="BX18" s="1019">
        <f t="shared" si="5"/>
        <v>3</v>
      </c>
      <c r="BY18" s="962"/>
      <c r="BZ18" s="818">
        <f t="shared" si="8"/>
        <v>420</v>
      </c>
      <c r="CA18" s="819">
        <f t="shared" si="6"/>
        <v>583.333333333333</v>
      </c>
      <c r="CB18" s="819" t="str">
        <f t="shared" si="6"/>
        <v>-</v>
      </c>
      <c r="CC18" s="819">
        <f t="shared" si="6"/>
        <v>175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/>
      <c r="AW19" s="982"/>
      <c r="AX19" s="982"/>
      <c r="AY19" s="982"/>
      <c r="AZ19" s="982"/>
      <c r="BA19" s="942"/>
      <c r="BB19" s="981"/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 t="str">
        <f t="shared" si="8"/>
        <v>-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3</v>
      </c>
      <c r="M20" s="920">
        <v>3</v>
      </c>
      <c r="N20" s="920">
        <v>4</v>
      </c>
      <c r="O20" s="920"/>
      <c r="P20" s="920">
        <v>5</v>
      </c>
      <c r="Q20" s="943"/>
      <c r="R20" s="944">
        <v>10</v>
      </c>
      <c r="S20" s="963">
        <v>15</v>
      </c>
      <c r="T20" s="963">
        <v>7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/>
      <c r="AF20" s="920"/>
      <c r="AG20" s="920">
        <v>1</v>
      </c>
      <c r="AH20" s="920"/>
      <c r="AI20" s="943"/>
      <c r="AJ20" s="540">
        <v>1</v>
      </c>
      <c r="AK20" s="920">
        <v>2</v>
      </c>
      <c r="AL20" s="920">
        <v>2</v>
      </c>
      <c r="AM20" s="920">
        <v>1</v>
      </c>
      <c r="AN20" s="920"/>
      <c r="AO20" s="943"/>
      <c r="AP20" s="983">
        <v>1</v>
      </c>
      <c r="AQ20" s="992">
        <v>3</v>
      </c>
      <c r="AR20" s="992">
        <v>2</v>
      </c>
      <c r="AS20" s="992">
        <v>2</v>
      </c>
      <c r="AT20" s="992"/>
      <c r="AU20" s="947"/>
      <c r="AV20" s="983">
        <v>1</v>
      </c>
      <c r="AW20" s="992">
        <v>3</v>
      </c>
      <c r="AX20" s="992">
        <v>2</v>
      </c>
      <c r="AY20" s="992">
        <v>2</v>
      </c>
      <c r="AZ20" s="992"/>
      <c r="BA20" s="947"/>
      <c r="BB20" s="983">
        <v>0.12</v>
      </c>
      <c r="BC20" s="992">
        <v>0.29</v>
      </c>
      <c r="BD20" s="992">
        <v>0.24</v>
      </c>
      <c r="BE20" s="992">
        <v>0.32</v>
      </c>
      <c r="BF20" s="992"/>
      <c r="BG20" s="947"/>
      <c r="BH20" s="774">
        <f t="shared" si="0"/>
        <v>3</v>
      </c>
      <c r="BI20" s="775">
        <f t="shared" si="1"/>
        <v>3</v>
      </c>
      <c r="BJ20" s="775">
        <f t="shared" si="2"/>
        <v>4</v>
      </c>
      <c r="BK20" s="775">
        <f t="shared" si="3"/>
        <v>0</v>
      </c>
      <c r="BL20" s="775">
        <f t="shared" si="4"/>
        <v>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3</v>
      </c>
      <c r="BU20" s="790">
        <f t="shared" si="7"/>
        <v>3</v>
      </c>
      <c r="BV20" s="790">
        <f t="shared" si="7"/>
        <v>4</v>
      </c>
      <c r="BW20" s="790">
        <f t="shared" si="7"/>
        <v>0</v>
      </c>
      <c r="BX20" s="790">
        <f t="shared" si="7"/>
        <v>5</v>
      </c>
      <c r="BY20" s="947"/>
      <c r="BZ20" s="1012">
        <f t="shared" si="8"/>
        <v>175</v>
      </c>
      <c r="CA20" s="1020">
        <f t="shared" si="8"/>
        <v>72.4137931034483</v>
      </c>
      <c r="CB20" s="1020">
        <f t="shared" si="8"/>
        <v>116.666666666667</v>
      </c>
      <c r="CC20" s="1020">
        <f t="shared" si="8"/>
        <v>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>
        <v>4</v>
      </c>
      <c r="O21" s="923">
        <v>5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/>
      <c r="AG21" s="923"/>
      <c r="AH21" s="923"/>
      <c r="AI21" s="948"/>
      <c r="AJ21" s="551"/>
      <c r="AK21" s="923">
        <v>1</v>
      </c>
      <c r="AL21" s="923">
        <v>2</v>
      </c>
      <c r="AM21" s="923">
        <v>2</v>
      </c>
      <c r="AN21" s="923"/>
      <c r="AO21" s="948"/>
      <c r="AP21" s="986"/>
      <c r="AQ21" s="987">
        <v>1</v>
      </c>
      <c r="AR21" s="987">
        <v>2</v>
      </c>
      <c r="AS21" s="987">
        <v>2</v>
      </c>
      <c r="AT21" s="987"/>
      <c r="AU21" s="951"/>
      <c r="AV21" s="986"/>
      <c r="AW21" s="987">
        <v>2</v>
      </c>
      <c r="AX21" s="987">
        <v>2</v>
      </c>
      <c r="AY21" s="987">
        <v>2</v>
      </c>
      <c r="AZ21" s="987"/>
      <c r="BA21" s="951"/>
      <c r="BB21" s="986"/>
      <c r="BC21" s="987">
        <v>0.14</v>
      </c>
      <c r="BD21" s="987">
        <v>0.24</v>
      </c>
      <c r="BE21" s="987">
        <v>0.24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4</v>
      </c>
      <c r="BK21" s="777">
        <f t="shared" si="3"/>
        <v>5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4</v>
      </c>
      <c r="BW21" s="792">
        <f t="shared" si="7"/>
        <v>5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100</v>
      </c>
      <c r="CB21" s="1018">
        <f t="shared" si="8"/>
        <v>116.666666666667</v>
      </c>
      <c r="CC21" s="1018">
        <f t="shared" si="8"/>
        <v>145.833333333333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/>
      <c r="M22" s="687"/>
      <c r="N22" s="687"/>
      <c r="O22" s="687"/>
      <c r="P22" s="687">
        <v>4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>
        <v>1</v>
      </c>
      <c r="AE22" s="678"/>
      <c r="AF22" s="678"/>
      <c r="AG22" s="678"/>
      <c r="AH22" s="678">
        <v>1</v>
      </c>
      <c r="AI22" s="939"/>
      <c r="AJ22" s="677">
        <v>1</v>
      </c>
      <c r="AK22" s="678">
        <v>1</v>
      </c>
      <c r="AL22" s="678">
        <v>2</v>
      </c>
      <c r="AM22" s="678">
        <v>2</v>
      </c>
      <c r="AN22" s="678">
        <v>1</v>
      </c>
      <c r="AO22" s="939"/>
      <c r="AP22" s="981">
        <v>1</v>
      </c>
      <c r="AQ22" s="982">
        <v>2</v>
      </c>
      <c r="AR22" s="982">
        <v>4</v>
      </c>
      <c r="AS22" s="982">
        <v>2</v>
      </c>
      <c r="AT22" s="982">
        <v>2</v>
      </c>
      <c r="AU22" s="942"/>
      <c r="AV22" s="981">
        <v>2</v>
      </c>
      <c r="AW22" s="982">
        <v>2</v>
      </c>
      <c r="AX22" s="982">
        <v>4</v>
      </c>
      <c r="AY22" s="982">
        <v>2</v>
      </c>
      <c r="AZ22" s="982">
        <v>2</v>
      </c>
      <c r="BA22" s="942"/>
      <c r="BB22" s="981">
        <v>0.29</v>
      </c>
      <c r="BC22" s="982">
        <v>0.17</v>
      </c>
      <c r="BD22" s="982">
        <v>0.34</v>
      </c>
      <c r="BE22" s="982">
        <v>0.24</v>
      </c>
      <c r="BF22" s="982">
        <v>0.32</v>
      </c>
      <c r="BG22" s="942"/>
      <c r="BH22" s="772">
        <f t="shared" si="0"/>
        <v>0</v>
      </c>
      <c r="BI22" s="773">
        <f t="shared" si="1"/>
        <v>0</v>
      </c>
      <c r="BJ22" s="773">
        <f t="shared" si="2"/>
        <v>0</v>
      </c>
      <c r="BK22" s="773">
        <f t="shared" si="3"/>
        <v>0</v>
      </c>
      <c r="BL22" s="773">
        <f t="shared" si="4"/>
        <v>4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0</v>
      </c>
      <c r="BU22" s="788">
        <f t="shared" si="7"/>
        <v>0</v>
      </c>
      <c r="BV22" s="788">
        <f t="shared" si="7"/>
        <v>0</v>
      </c>
      <c r="BW22" s="788">
        <f t="shared" si="7"/>
        <v>0</v>
      </c>
      <c r="BX22" s="788">
        <f t="shared" si="7"/>
        <v>4</v>
      </c>
      <c r="BY22" s="942"/>
      <c r="BZ22" s="1008">
        <f t="shared" si="8"/>
        <v>0</v>
      </c>
      <c r="CA22" s="1009">
        <f t="shared" si="8"/>
        <v>0</v>
      </c>
      <c r="CB22" s="1009">
        <f t="shared" si="8"/>
        <v>0</v>
      </c>
      <c r="CC22" s="1009">
        <f t="shared" si="8"/>
        <v>0</v>
      </c>
      <c r="CD22" s="1009">
        <f t="shared" si="8"/>
        <v>87.5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2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6</v>
      </c>
      <c r="AU23" s="951"/>
      <c r="AV23" s="553">
        <v>1</v>
      </c>
      <c r="AW23" s="752"/>
      <c r="AX23" s="752"/>
      <c r="AY23" s="752"/>
      <c r="AZ23" s="752">
        <v>6</v>
      </c>
      <c r="BA23" s="951"/>
      <c r="BB23" s="553">
        <v>0.05</v>
      </c>
      <c r="BC23" s="752"/>
      <c r="BD23" s="752"/>
      <c r="BE23" s="752"/>
      <c r="BF23" s="752">
        <v>0.66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2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2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21.2121212121212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5</v>
      </c>
      <c r="M24" s="678">
        <v>4</v>
      </c>
      <c r="N24" s="678">
        <v>4</v>
      </c>
      <c r="O24" s="678">
        <v>4</v>
      </c>
      <c r="P24" s="678">
        <v>5</v>
      </c>
      <c r="Q24" s="953"/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/>
      <c r="AE24" s="678"/>
      <c r="AF24" s="678"/>
      <c r="AG24" s="678"/>
      <c r="AH24" s="678">
        <v>1</v>
      </c>
      <c r="AI24" s="953">
        <v>2</v>
      </c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>
        <v>2</v>
      </c>
      <c r="AP24" s="981">
        <v>2</v>
      </c>
      <c r="AQ24" s="982">
        <v>2</v>
      </c>
      <c r="AR24" s="982">
        <v>2</v>
      </c>
      <c r="AS24" s="982">
        <v>3</v>
      </c>
      <c r="AT24" s="982">
        <v>3</v>
      </c>
      <c r="AU24" s="985">
        <v>2</v>
      </c>
      <c r="AV24" s="981">
        <v>2</v>
      </c>
      <c r="AW24" s="982">
        <v>5</v>
      </c>
      <c r="AX24" s="982">
        <v>2</v>
      </c>
      <c r="AY24" s="982">
        <v>3</v>
      </c>
      <c r="AZ24" s="982">
        <v>3</v>
      </c>
      <c r="BA24" s="985">
        <v>2</v>
      </c>
      <c r="BB24" s="981">
        <v>0.24</v>
      </c>
      <c r="BC24" s="982">
        <v>0.29</v>
      </c>
      <c r="BD24" s="982">
        <v>0.17</v>
      </c>
      <c r="BE24" s="982">
        <v>0.36</v>
      </c>
      <c r="BF24" s="982">
        <v>0.44</v>
      </c>
      <c r="BG24" s="985">
        <v>0.54</v>
      </c>
      <c r="BH24" s="999">
        <f t="shared" si="0"/>
        <v>5</v>
      </c>
      <c r="BI24" s="773">
        <f t="shared" si="1"/>
        <v>4</v>
      </c>
      <c r="BJ24" s="773">
        <f t="shared" si="2"/>
        <v>4</v>
      </c>
      <c r="BK24" s="773">
        <f t="shared" si="3"/>
        <v>4</v>
      </c>
      <c r="BL24" s="773">
        <f t="shared" si="4"/>
        <v>5</v>
      </c>
      <c r="BM24" s="1004">
        <f>IF($A$1="补货",Q24+W24+AC24,Q24)</f>
        <v>0</v>
      </c>
      <c r="BN24" s="965"/>
      <c r="BO24" s="966"/>
      <c r="BP24" s="966"/>
      <c r="BQ24" s="966"/>
      <c r="BR24" s="966"/>
      <c r="BS24" s="954">
        <v>3</v>
      </c>
      <c r="BT24" s="772">
        <f t="shared" si="7"/>
        <v>5</v>
      </c>
      <c r="BU24" s="788">
        <f t="shared" si="7"/>
        <v>4</v>
      </c>
      <c r="BV24" s="788">
        <f t="shared" si="7"/>
        <v>4</v>
      </c>
      <c r="BW24" s="788">
        <f t="shared" si="7"/>
        <v>4</v>
      </c>
      <c r="BX24" s="788">
        <f t="shared" si="7"/>
        <v>5</v>
      </c>
      <c r="BY24" s="1015">
        <f t="shared" si="7"/>
        <v>3</v>
      </c>
      <c r="BZ24" s="1008">
        <f t="shared" si="8"/>
        <v>145.833333333333</v>
      </c>
      <c r="CA24" s="1009">
        <f t="shared" si="8"/>
        <v>96.551724137931</v>
      </c>
      <c r="CB24" s="1009">
        <f t="shared" si="8"/>
        <v>164.705882352941</v>
      </c>
      <c r="CC24" s="1009">
        <f t="shared" si="8"/>
        <v>77.7777777777778</v>
      </c>
      <c r="CD24" s="1009">
        <f t="shared" si="8"/>
        <v>79.5454545454545</v>
      </c>
      <c r="CE24" s="1028">
        <f t="shared" si="8"/>
        <v>38.8888888888889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>
        <v>8</v>
      </c>
      <c r="M25" s="920">
        <v>10</v>
      </c>
      <c r="N25" s="920">
        <v>6</v>
      </c>
      <c r="O25" s="920">
        <v>6</v>
      </c>
      <c r="P25" s="920">
        <v>7</v>
      </c>
      <c r="Q25" s="967">
        <v>3</v>
      </c>
      <c r="R25" s="968">
        <v>35</v>
      </c>
      <c r="S25" s="969">
        <v>14</v>
      </c>
      <c r="T25" s="969"/>
      <c r="U25" s="969">
        <v>24</v>
      </c>
      <c r="V25" s="969">
        <v>1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2</v>
      </c>
      <c r="AE25" s="920"/>
      <c r="AF25" s="920"/>
      <c r="AG25" s="920">
        <v>1</v>
      </c>
      <c r="AH25" s="920"/>
      <c r="AI25" s="967">
        <v>3</v>
      </c>
      <c r="AJ25" s="540">
        <v>6</v>
      </c>
      <c r="AK25" s="920">
        <v>10</v>
      </c>
      <c r="AL25" s="920">
        <v>5</v>
      </c>
      <c r="AM25" s="920">
        <v>11</v>
      </c>
      <c r="AN25" s="920">
        <v>13</v>
      </c>
      <c r="AO25" s="967">
        <v>7</v>
      </c>
      <c r="AP25" s="983">
        <v>9</v>
      </c>
      <c r="AQ25" s="992">
        <v>13</v>
      </c>
      <c r="AR25" s="992">
        <v>10</v>
      </c>
      <c r="AS25" s="992">
        <v>16</v>
      </c>
      <c r="AT25" s="992">
        <v>17</v>
      </c>
      <c r="AU25" s="993">
        <v>9</v>
      </c>
      <c r="AV25" s="983">
        <v>9</v>
      </c>
      <c r="AW25" s="992">
        <v>14</v>
      </c>
      <c r="AX25" s="992">
        <v>13</v>
      </c>
      <c r="AY25" s="992">
        <v>17</v>
      </c>
      <c r="AZ25" s="992">
        <v>19</v>
      </c>
      <c r="BA25" s="993">
        <v>9</v>
      </c>
      <c r="BB25" s="983">
        <v>1.18</v>
      </c>
      <c r="BC25" s="992">
        <v>1.37</v>
      </c>
      <c r="BD25" s="992">
        <v>0.9</v>
      </c>
      <c r="BE25" s="992">
        <v>1.74</v>
      </c>
      <c r="BF25" s="992">
        <v>1.8</v>
      </c>
      <c r="BG25" s="993">
        <v>1.39</v>
      </c>
      <c r="BH25" s="774">
        <f t="shared" si="0"/>
        <v>8</v>
      </c>
      <c r="BI25" s="775">
        <f t="shared" si="1"/>
        <v>10</v>
      </c>
      <c r="BJ25" s="775">
        <f t="shared" si="2"/>
        <v>6</v>
      </c>
      <c r="BK25" s="775">
        <f t="shared" si="3"/>
        <v>6</v>
      </c>
      <c r="BL25" s="775">
        <f t="shared" si="4"/>
        <v>7</v>
      </c>
      <c r="BM25" s="1006">
        <f>IF($A$1="补货",Q25+W25+AC25,Q25)</f>
        <v>3</v>
      </c>
      <c r="BN25" s="968"/>
      <c r="BO25" s="969"/>
      <c r="BP25" s="969"/>
      <c r="BQ25" s="969"/>
      <c r="BR25" s="969"/>
      <c r="BS25" s="970">
        <v>3</v>
      </c>
      <c r="BT25" s="789">
        <f t="shared" si="7"/>
        <v>8</v>
      </c>
      <c r="BU25" s="790">
        <f t="shared" si="7"/>
        <v>10</v>
      </c>
      <c r="BV25" s="790">
        <f t="shared" si="7"/>
        <v>6</v>
      </c>
      <c r="BW25" s="790">
        <f t="shared" si="7"/>
        <v>6</v>
      </c>
      <c r="BX25" s="790">
        <f t="shared" si="7"/>
        <v>7</v>
      </c>
      <c r="BY25" s="1021">
        <f t="shared" si="7"/>
        <v>6</v>
      </c>
      <c r="BZ25" s="1012">
        <f t="shared" si="8"/>
        <v>47.4576271186441</v>
      </c>
      <c r="CA25" s="1020">
        <f t="shared" si="8"/>
        <v>51.0948905109489</v>
      </c>
      <c r="CB25" s="1020">
        <f t="shared" si="8"/>
        <v>46.6666666666667</v>
      </c>
      <c r="CC25" s="1020">
        <f t="shared" si="8"/>
        <v>24.1379310344828</v>
      </c>
      <c r="CD25" s="1020">
        <f t="shared" si="8"/>
        <v>27.2222222222222</v>
      </c>
      <c r="CE25" s="1031">
        <f t="shared" si="8"/>
        <v>30.2158273381295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5</v>
      </c>
      <c r="M26" s="920">
        <v>5</v>
      </c>
      <c r="N26" s="920">
        <v>1</v>
      </c>
      <c r="O26" s="920">
        <v>3</v>
      </c>
      <c r="P26" s="920">
        <v>2</v>
      </c>
      <c r="Q26" s="967">
        <v>6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/>
      <c r="AG26" s="920"/>
      <c r="AH26" s="920"/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2</v>
      </c>
      <c r="AP26" s="983">
        <v>2</v>
      </c>
      <c r="AQ26" s="992"/>
      <c r="AR26" s="992">
        <v>1</v>
      </c>
      <c r="AS26" s="992"/>
      <c r="AT26" s="992">
        <v>1</v>
      </c>
      <c r="AU26" s="993">
        <v>2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2</v>
      </c>
      <c r="BB26" s="983">
        <v>0.24</v>
      </c>
      <c r="BC26" s="992">
        <v>0.02</v>
      </c>
      <c r="BD26" s="992">
        <v>0.12</v>
      </c>
      <c r="BE26" s="992"/>
      <c r="BF26" s="992">
        <v>0.12</v>
      </c>
      <c r="BG26" s="993">
        <v>0.39</v>
      </c>
      <c r="BH26" s="774">
        <f t="shared" si="0"/>
        <v>5</v>
      </c>
      <c r="BI26" s="775">
        <f t="shared" si="1"/>
        <v>5</v>
      </c>
      <c r="BJ26" s="775">
        <f t="shared" si="2"/>
        <v>1</v>
      </c>
      <c r="BK26" s="775">
        <f t="shared" si="3"/>
        <v>3</v>
      </c>
      <c r="BL26" s="775">
        <f t="shared" si="4"/>
        <v>2</v>
      </c>
      <c r="BM26" s="1006">
        <f>IF($A$1="补货",Q26+W26+AC26,Q26)</f>
        <v>6</v>
      </c>
      <c r="BN26" s="968"/>
      <c r="BO26" s="969"/>
      <c r="BP26" s="969"/>
      <c r="BQ26" s="969"/>
      <c r="BR26" s="969"/>
      <c r="BS26" s="970"/>
      <c r="BT26" s="789">
        <f t="shared" si="7"/>
        <v>5</v>
      </c>
      <c r="BU26" s="790">
        <f t="shared" si="7"/>
        <v>5</v>
      </c>
      <c r="BV26" s="790">
        <f t="shared" si="7"/>
        <v>1</v>
      </c>
      <c r="BW26" s="790">
        <f t="shared" si="7"/>
        <v>3</v>
      </c>
      <c r="BX26" s="790">
        <f t="shared" si="7"/>
        <v>2</v>
      </c>
      <c r="BY26" s="1021">
        <f t="shared" si="7"/>
        <v>6</v>
      </c>
      <c r="BZ26" s="1012">
        <f t="shared" si="8"/>
        <v>145.833333333333</v>
      </c>
      <c r="CA26" s="1020">
        <f t="shared" si="8"/>
        <v>1750</v>
      </c>
      <c r="CB26" s="1020">
        <f t="shared" si="8"/>
        <v>58.3333333333333</v>
      </c>
      <c r="CC26" s="1020" t="str">
        <f t="shared" si="8"/>
        <v>-</v>
      </c>
      <c r="CD26" s="1020">
        <f t="shared" si="8"/>
        <v>116.666666666667</v>
      </c>
      <c r="CE26" s="1031">
        <f t="shared" si="8"/>
        <v>107.692307692308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9</v>
      </c>
      <c r="M27" s="923">
        <v>1</v>
      </c>
      <c r="N27" s="923">
        <v>2</v>
      </c>
      <c r="O27" s="923">
        <v>3</v>
      </c>
      <c r="P27" s="923">
        <v>3</v>
      </c>
      <c r="Q27" s="955">
        <v>6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/>
      <c r="AG27" s="923"/>
      <c r="AH27" s="923"/>
      <c r="AI27" s="955">
        <v>1</v>
      </c>
      <c r="AJ27" s="551">
        <v>1</v>
      </c>
      <c r="AK27" s="923"/>
      <c r="AL27" s="923">
        <v>3</v>
      </c>
      <c r="AM27" s="923"/>
      <c r="AN27" s="923">
        <v>2</v>
      </c>
      <c r="AO27" s="955">
        <v>1</v>
      </c>
      <c r="AP27" s="986">
        <v>2</v>
      </c>
      <c r="AQ27" s="987">
        <v>1</v>
      </c>
      <c r="AR27" s="987">
        <v>3</v>
      </c>
      <c r="AS27" s="987"/>
      <c r="AT27" s="987">
        <v>2</v>
      </c>
      <c r="AU27" s="988">
        <v>1</v>
      </c>
      <c r="AV27" s="986">
        <v>2</v>
      </c>
      <c r="AW27" s="987">
        <v>1</v>
      </c>
      <c r="AX27" s="987">
        <v>4</v>
      </c>
      <c r="AY27" s="987"/>
      <c r="AZ27" s="987">
        <v>2</v>
      </c>
      <c r="BA27" s="988">
        <v>1</v>
      </c>
      <c r="BB27" s="986">
        <v>0.17</v>
      </c>
      <c r="BC27" s="987">
        <v>0.05</v>
      </c>
      <c r="BD27" s="987">
        <v>0.38</v>
      </c>
      <c r="BE27" s="987"/>
      <c r="BF27" s="987">
        <v>0.24</v>
      </c>
      <c r="BG27" s="988">
        <v>0.27</v>
      </c>
      <c r="BH27" s="776">
        <f t="shared" si="0"/>
        <v>9</v>
      </c>
      <c r="BI27" s="777">
        <f t="shared" si="1"/>
        <v>1</v>
      </c>
      <c r="BJ27" s="777">
        <f t="shared" si="2"/>
        <v>2</v>
      </c>
      <c r="BK27" s="777">
        <f t="shared" si="3"/>
        <v>3</v>
      </c>
      <c r="BL27" s="777">
        <f t="shared" si="4"/>
        <v>3</v>
      </c>
      <c r="BM27" s="1005">
        <f>IF($A$1="补货",Q27+W27+AC27,Q27)</f>
        <v>6</v>
      </c>
      <c r="BN27" s="971"/>
      <c r="BO27" s="972"/>
      <c r="BP27" s="972"/>
      <c r="BQ27" s="972"/>
      <c r="BR27" s="972"/>
      <c r="BS27" s="958"/>
      <c r="BT27" s="791">
        <f t="shared" si="7"/>
        <v>9</v>
      </c>
      <c r="BU27" s="792">
        <f t="shared" si="7"/>
        <v>1</v>
      </c>
      <c r="BV27" s="792">
        <f t="shared" si="7"/>
        <v>2</v>
      </c>
      <c r="BW27" s="792">
        <f t="shared" si="7"/>
        <v>3</v>
      </c>
      <c r="BX27" s="792">
        <f t="shared" si="7"/>
        <v>3</v>
      </c>
      <c r="BY27" s="1016">
        <f t="shared" si="7"/>
        <v>6</v>
      </c>
      <c r="BZ27" s="1017">
        <f t="shared" si="8"/>
        <v>370.588235294118</v>
      </c>
      <c r="CA27" s="1018">
        <f t="shared" si="8"/>
        <v>140</v>
      </c>
      <c r="CB27" s="1018">
        <f t="shared" si="8"/>
        <v>36.8421052631579</v>
      </c>
      <c r="CC27" s="1018" t="str">
        <f t="shared" si="8"/>
        <v>-</v>
      </c>
      <c r="CD27" s="1018">
        <f t="shared" si="8"/>
        <v>87.5</v>
      </c>
      <c r="CE27" s="1029">
        <f t="shared" si="8"/>
        <v>155.555555555556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4</v>
      </c>
      <c r="M28" s="934">
        <v>2</v>
      </c>
      <c r="N28" s="934">
        <v>2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>
        <v>2</v>
      </c>
      <c r="AK28" s="934">
        <v>1</v>
      </c>
      <c r="AL28" s="934">
        <v>1</v>
      </c>
      <c r="AM28" s="934"/>
      <c r="AN28" s="935"/>
      <c r="AO28" s="973"/>
      <c r="AP28" s="994">
        <v>3</v>
      </c>
      <c r="AQ28" s="995">
        <v>1</v>
      </c>
      <c r="AR28" s="995">
        <v>3</v>
      </c>
      <c r="AS28" s="995"/>
      <c r="AT28" s="976"/>
      <c r="AU28" s="977"/>
      <c r="AV28" s="994">
        <v>3</v>
      </c>
      <c r="AW28" s="995">
        <v>1</v>
      </c>
      <c r="AX28" s="995">
        <v>3</v>
      </c>
      <c r="AY28" s="995"/>
      <c r="AZ28" s="976"/>
      <c r="BA28" s="977"/>
      <c r="BB28" s="994">
        <v>0.29</v>
      </c>
      <c r="BC28" s="995">
        <v>0.12</v>
      </c>
      <c r="BD28" s="995">
        <v>0.22</v>
      </c>
      <c r="BE28" s="995"/>
      <c r="BF28" s="976"/>
      <c r="BG28" s="977"/>
      <c r="BH28" s="1001">
        <f t="shared" ref="BH28:BK30" si="13">IF($A$1="补货",L28+R28+X28,L28)</f>
        <v>4</v>
      </c>
      <c r="BI28" s="1002">
        <f t="shared" si="13"/>
        <v>2</v>
      </c>
      <c r="BJ28" s="1002">
        <f t="shared" si="13"/>
        <v>2</v>
      </c>
      <c r="BK28" s="1002">
        <f t="shared" si="13"/>
        <v>8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4</v>
      </c>
      <c r="BU28" s="1022">
        <f t="shared" si="7"/>
        <v>2</v>
      </c>
      <c r="BV28" s="1022">
        <f t="shared" si="7"/>
        <v>2</v>
      </c>
      <c r="BW28" s="1022">
        <f t="shared" si="7"/>
        <v>8</v>
      </c>
      <c r="BX28" s="976"/>
      <c r="BY28" s="977"/>
      <c r="BZ28" s="1023">
        <f t="shared" si="8"/>
        <v>96.551724137931</v>
      </c>
      <c r="CA28" s="1024">
        <f t="shared" si="8"/>
        <v>116.666666666667</v>
      </c>
      <c r="CB28" s="1024">
        <f t="shared" si="8"/>
        <v>63.6363636363636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6</v>
      </c>
      <c r="M29" s="678">
        <v>6</v>
      </c>
      <c r="N29" s="678">
        <v>6</v>
      </c>
      <c r="O29" s="678">
        <v>4</v>
      </c>
      <c r="P29" s="678">
        <v>8</v>
      </c>
      <c r="Q29" s="939"/>
      <c r="R29" s="965">
        <v>10</v>
      </c>
      <c r="S29" s="966">
        <v>15</v>
      </c>
      <c r="T29" s="966">
        <v>65</v>
      </c>
      <c r="U29" s="966">
        <v>22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2</v>
      </c>
      <c r="AG29" s="678">
        <v>4</v>
      </c>
      <c r="AH29" s="678"/>
      <c r="AI29" s="939"/>
      <c r="AJ29" s="677">
        <v>2</v>
      </c>
      <c r="AK29" s="678">
        <v>2</v>
      </c>
      <c r="AL29" s="678">
        <v>8</v>
      </c>
      <c r="AM29" s="678">
        <v>16</v>
      </c>
      <c r="AN29" s="678">
        <v>7</v>
      </c>
      <c r="AO29" s="939"/>
      <c r="AP29" s="981">
        <v>2</v>
      </c>
      <c r="AQ29" s="982">
        <v>2</v>
      </c>
      <c r="AR29" s="982">
        <v>13</v>
      </c>
      <c r="AS29" s="982">
        <v>18</v>
      </c>
      <c r="AT29" s="982">
        <v>9</v>
      </c>
      <c r="AU29" s="942"/>
      <c r="AV29" s="981">
        <v>3</v>
      </c>
      <c r="AW29" s="982">
        <v>2</v>
      </c>
      <c r="AX29" s="982">
        <v>15</v>
      </c>
      <c r="AY29" s="982">
        <v>19</v>
      </c>
      <c r="AZ29" s="982">
        <v>10</v>
      </c>
      <c r="BA29" s="942"/>
      <c r="BB29" s="981">
        <v>0.26</v>
      </c>
      <c r="BC29" s="982">
        <v>0.24</v>
      </c>
      <c r="BD29" s="982">
        <v>1.55</v>
      </c>
      <c r="BE29" s="982">
        <v>2.65</v>
      </c>
      <c r="BF29" s="982">
        <v>0.96</v>
      </c>
      <c r="BG29" s="942"/>
      <c r="BH29" s="999">
        <f t="shared" si="13"/>
        <v>6</v>
      </c>
      <c r="BI29" s="773">
        <f t="shared" si="13"/>
        <v>6</v>
      </c>
      <c r="BJ29" s="773">
        <f t="shared" si="13"/>
        <v>6</v>
      </c>
      <c r="BK29" s="773">
        <f t="shared" si="13"/>
        <v>4</v>
      </c>
      <c r="BL29" s="773">
        <f>IF($A$1="补货",P29+V29+AB29,P29)</f>
        <v>8</v>
      </c>
      <c r="BM29" s="942"/>
      <c r="BN29" s="965"/>
      <c r="BO29" s="966"/>
      <c r="BP29" s="966"/>
      <c r="BQ29" s="966">
        <v>5</v>
      </c>
      <c r="BR29" s="966"/>
      <c r="BS29" s="942"/>
      <c r="BT29" s="772">
        <f t="shared" si="7"/>
        <v>6</v>
      </c>
      <c r="BU29" s="788">
        <f t="shared" si="7"/>
        <v>6</v>
      </c>
      <c r="BV29" s="788">
        <f t="shared" si="7"/>
        <v>6</v>
      </c>
      <c r="BW29" s="788">
        <f t="shared" si="7"/>
        <v>9</v>
      </c>
      <c r="BX29" s="788">
        <f t="shared" si="7"/>
        <v>8</v>
      </c>
      <c r="BY29" s="942"/>
      <c r="BZ29" s="1008">
        <f t="shared" si="8"/>
        <v>161.538461538462</v>
      </c>
      <c r="CA29" s="1009">
        <f t="shared" si="8"/>
        <v>175</v>
      </c>
      <c r="CB29" s="1009">
        <f t="shared" si="8"/>
        <v>27.0967741935484</v>
      </c>
      <c r="CC29" s="1009">
        <f t="shared" si="8"/>
        <v>23.7735849056604</v>
      </c>
      <c r="CD29" s="1009">
        <f t="shared" si="8"/>
        <v>58.3333333333333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5</v>
      </c>
      <c r="M30" s="684">
        <v>3</v>
      </c>
      <c r="N30" s="684">
        <v>5</v>
      </c>
      <c r="O30" s="684">
        <v>12</v>
      </c>
      <c r="P30" s="684">
        <v>5</v>
      </c>
      <c r="Q30" s="948"/>
      <c r="R30" s="971">
        <v>14</v>
      </c>
      <c r="S30" s="972">
        <v>18</v>
      </c>
      <c r="T30" s="972">
        <v>5</v>
      </c>
      <c r="U30" s="972">
        <v>8</v>
      </c>
      <c r="V30" s="972">
        <v>16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/>
      <c r="AF30" s="684">
        <v>1</v>
      </c>
      <c r="AG30" s="684">
        <v>2</v>
      </c>
      <c r="AH30" s="684"/>
      <c r="AI30" s="948"/>
      <c r="AJ30" s="683">
        <v>2</v>
      </c>
      <c r="AK30" s="684">
        <v>1</v>
      </c>
      <c r="AL30" s="684">
        <v>5</v>
      </c>
      <c r="AM30" s="684">
        <v>13</v>
      </c>
      <c r="AN30" s="684">
        <v>2</v>
      </c>
      <c r="AO30" s="948"/>
      <c r="AP30" s="986">
        <v>2</v>
      </c>
      <c r="AQ30" s="987">
        <v>2</v>
      </c>
      <c r="AR30" s="987">
        <v>6</v>
      </c>
      <c r="AS30" s="987">
        <v>20</v>
      </c>
      <c r="AT30" s="987">
        <v>6</v>
      </c>
      <c r="AU30" s="951"/>
      <c r="AV30" s="986">
        <v>2</v>
      </c>
      <c r="AW30" s="987">
        <v>3</v>
      </c>
      <c r="AX30" s="987">
        <v>8</v>
      </c>
      <c r="AY30" s="987">
        <v>22</v>
      </c>
      <c r="AZ30" s="987">
        <v>7</v>
      </c>
      <c r="BA30" s="951"/>
      <c r="BB30" s="986">
        <v>0.39</v>
      </c>
      <c r="BC30" s="987">
        <v>0.19</v>
      </c>
      <c r="BD30" s="987">
        <v>0.83</v>
      </c>
      <c r="BE30" s="987">
        <v>2.25</v>
      </c>
      <c r="BF30" s="987">
        <v>0.46</v>
      </c>
      <c r="BG30" s="951"/>
      <c r="BH30" s="776">
        <f t="shared" si="13"/>
        <v>5</v>
      </c>
      <c r="BI30" s="777">
        <f t="shared" si="13"/>
        <v>3</v>
      </c>
      <c r="BJ30" s="777">
        <f t="shared" si="13"/>
        <v>5</v>
      </c>
      <c r="BK30" s="777">
        <f t="shared" si="13"/>
        <v>12</v>
      </c>
      <c r="BL30" s="777">
        <f>IF($A$1="补货",P30+V30+AB30,P30)</f>
        <v>5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5</v>
      </c>
      <c r="BU30" s="792">
        <f t="shared" si="7"/>
        <v>3</v>
      </c>
      <c r="BV30" s="792">
        <f t="shared" si="7"/>
        <v>5</v>
      </c>
      <c r="BW30" s="792">
        <f t="shared" si="7"/>
        <v>12</v>
      </c>
      <c r="BX30" s="792">
        <f t="shared" si="7"/>
        <v>5</v>
      </c>
      <c r="BY30" s="951"/>
      <c r="BZ30" s="1017">
        <f t="shared" si="8"/>
        <v>89.7435897435897</v>
      </c>
      <c r="CA30" s="1018">
        <f t="shared" si="8"/>
        <v>110.526315789474</v>
      </c>
      <c r="CB30" s="1018">
        <f t="shared" si="8"/>
        <v>42.1686746987952</v>
      </c>
      <c r="CC30" s="1018">
        <f t="shared" si="8"/>
        <v>37.3333333333333</v>
      </c>
      <c r="CD30" s="1018">
        <f t="shared" si="8"/>
        <v>76.0869565217391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2</v>
      </c>
      <c r="M181" s="100">
        <f t="shared" si="6"/>
        <v>25.4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8</v>
      </c>
      <c r="M205" s="282">
        <f t="shared" si="8"/>
        <v>133.333333333333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220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0</v>
      </c>
      <c r="G15" s="834">
        <f>'在庫（雨衣）'!BO15</f>
        <v>11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3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216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3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5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175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611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O11" activePane="bottomRight" state="frozen"/>
      <selection/>
      <selection pane="topRight"/>
      <selection pane="bottomLeft"/>
      <selection pane="bottomRight" activeCell="BY16" sqref="BY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1</v>
      </c>
      <c r="AT6" s="730"/>
      <c r="AU6" s="701"/>
      <c r="AV6" s="542"/>
      <c r="AW6" s="747"/>
      <c r="AX6" s="747"/>
      <c r="AY6" s="747"/>
      <c r="AZ6" s="747">
        <v>2</v>
      </c>
      <c r="BA6" s="748"/>
      <c r="BB6" s="749"/>
      <c r="BC6" s="750"/>
      <c r="BD6" s="751"/>
      <c r="BE6" s="751">
        <v>1</v>
      </c>
      <c r="BF6" s="751">
        <v>1</v>
      </c>
      <c r="BG6" s="751">
        <v>2</v>
      </c>
      <c r="BH6" s="768"/>
      <c r="BI6" s="749"/>
      <c r="BJ6" s="750"/>
      <c r="BK6" s="751"/>
      <c r="BL6" s="751">
        <v>0.02</v>
      </c>
      <c r="BM6" s="751">
        <v>0.02</v>
      </c>
      <c r="BN6" s="751">
        <v>0.17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1050</v>
      </c>
      <c r="CO6" s="807">
        <f t="shared" si="6"/>
        <v>700</v>
      </c>
      <c r="CP6" s="807">
        <f t="shared" si="6"/>
        <v>123.529411764706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/>
      <c r="AZ8" s="757"/>
      <c r="BA8" s="758"/>
      <c r="BB8" s="759"/>
      <c r="BC8" s="760"/>
      <c r="BD8" s="761">
        <v>1</v>
      </c>
      <c r="BE8" s="761"/>
      <c r="BF8" s="761">
        <v>1</v>
      </c>
      <c r="BG8" s="761"/>
      <c r="BH8" s="770"/>
      <c r="BI8" s="759"/>
      <c r="BJ8" s="760"/>
      <c r="BK8" s="761">
        <v>0.02</v>
      </c>
      <c r="BL8" s="761"/>
      <c r="BM8" s="761">
        <v>0.02</v>
      </c>
      <c r="BN8" s="761"/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700</v>
      </c>
      <c r="CP8" s="815" t="str">
        <f t="shared" si="6"/>
        <v>-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/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/>
      <c r="BH9" s="768"/>
      <c r="BI9" s="749"/>
      <c r="BJ9" s="750">
        <v>0.05</v>
      </c>
      <c r="BK9" s="751"/>
      <c r="BL9" s="751"/>
      <c r="BM9" s="751"/>
      <c r="BN9" s="751"/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700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 t="str">
        <f t="shared" si="6"/>
        <v>-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3</v>
      </c>
      <c r="N10" s="681"/>
      <c r="O10" s="681">
        <v>3</v>
      </c>
      <c r="P10" s="681"/>
      <c r="Q10" s="681">
        <v>1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>
        <v>2</v>
      </c>
      <c r="AP10" s="729">
        <v>1</v>
      </c>
      <c r="AQ10" s="729"/>
      <c r="AR10" s="729"/>
      <c r="AS10" s="729">
        <v>1</v>
      </c>
      <c r="AT10" s="730"/>
      <c r="AU10" s="701"/>
      <c r="AV10" s="542">
        <v>3</v>
      </c>
      <c r="AW10" s="747">
        <v>4</v>
      </c>
      <c r="AX10" s="747">
        <v>3</v>
      </c>
      <c r="AY10" s="747"/>
      <c r="AZ10" s="747">
        <v>2</v>
      </c>
      <c r="BA10" s="748"/>
      <c r="BB10" s="749"/>
      <c r="BC10" s="750">
        <v>3</v>
      </c>
      <c r="BD10" s="751">
        <v>6</v>
      </c>
      <c r="BE10" s="751">
        <v>4</v>
      </c>
      <c r="BF10" s="751"/>
      <c r="BG10" s="751">
        <v>4</v>
      </c>
      <c r="BH10" s="768"/>
      <c r="BI10" s="749"/>
      <c r="BJ10" s="750">
        <v>0.29</v>
      </c>
      <c r="BK10" s="751">
        <v>0.3</v>
      </c>
      <c r="BL10" s="751">
        <v>0.17</v>
      </c>
      <c r="BM10" s="751"/>
      <c r="BN10" s="751">
        <v>0.2</v>
      </c>
      <c r="BO10" s="768"/>
      <c r="BP10" s="749"/>
      <c r="BQ10" s="774">
        <f t="shared" si="0"/>
        <v>3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1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1</v>
      </c>
      <c r="CJ10" s="790">
        <f t="shared" si="4"/>
        <v>0</v>
      </c>
      <c r="CK10" s="790">
        <f t="shared" si="5"/>
        <v>0</v>
      </c>
      <c r="CL10" s="806">
        <f t="shared" si="6"/>
        <v>72.4137931034483</v>
      </c>
      <c r="CM10" s="807">
        <f t="shared" si="6"/>
        <v>0</v>
      </c>
      <c r="CN10" s="807">
        <f t="shared" si="6"/>
        <v>123.529411764706</v>
      </c>
      <c r="CO10" s="807" t="str">
        <f t="shared" si="6"/>
        <v>-</v>
      </c>
      <c r="CP10" s="807">
        <f t="shared" si="6"/>
        <v>35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4</v>
      </c>
      <c r="N11" s="690">
        <v>3</v>
      </c>
      <c r="O11" s="690"/>
      <c r="P11" s="690">
        <v>2</v>
      </c>
      <c r="Q11" s="690">
        <v>1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>
        <v>1</v>
      </c>
      <c r="AI11" s="738"/>
      <c r="AJ11" s="738"/>
      <c r="AK11" s="738"/>
      <c r="AL11" s="738"/>
      <c r="AM11" s="739"/>
      <c r="AN11" s="708"/>
      <c r="AO11" s="737">
        <v>1</v>
      </c>
      <c r="AP11" s="738">
        <v>1</v>
      </c>
      <c r="AQ11" s="738">
        <v>1</v>
      </c>
      <c r="AR11" s="738">
        <v>2</v>
      </c>
      <c r="AS11" s="738">
        <v>5</v>
      </c>
      <c r="AT11" s="739"/>
      <c r="AU11" s="708"/>
      <c r="AV11" s="545">
        <v>3</v>
      </c>
      <c r="AW11" s="762">
        <v>1</v>
      </c>
      <c r="AX11" s="762">
        <v>3</v>
      </c>
      <c r="AY11" s="762">
        <v>3</v>
      </c>
      <c r="AZ11" s="762">
        <v>10</v>
      </c>
      <c r="BA11" s="763"/>
      <c r="BB11" s="764"/>
      <c r="BC11" s="765">
        <v>3</v>
      </c>
      <c r="BD11" s="766">
        <v>2</v>
      </c>
      <c r="BE11" s="766">
        <v>4</v>
      </c>
      <c r="BF11" s="766">
        <v>5</v>
      </c>
      <c r="BG11" s="766">
        <v>12</v>
      </c>
      <c r="BH11" s="771"/>
      <c r="BI11" s="764"/>
      <c r="BJ11" s="765">
        <v>0.72</v>
      </c>
      <c r="BK11" s="766">
        <v>0.14</v>
      </c>
      <c r="BL11" s="766">
        <v>0.24</v>
      </c>
      <c r="BM11" s="766">
        <v>0.32</v>
      </c>
      <c r="BN11" s="766">
        <v>0.89</v>
      </c>
      <c r="BO11" s="771"/>
      <c r="BP11" s="764"/>
      <c r="BQ11" s="780">
        <f t="shared" si="0"/>
        <v>4</v>
      </c>
      <c r="BR11" s="781">
        <f t="shared" si="0"/>
        <v>3</v>
      </c>
      <c r="BS11" s="781">
        <f t="shared" si="0"/>
        <v>0</v>
      </c>
      <c r="BT11" s="781">
        <f t="shared" si="0"/>
        <v>2</v>
      </c>
      <c r="BU11" s="781">
        <f t="shared" si="0"/>
        <v>1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4</v>
      </c>
      <c r="CF11" s="799">
        <f t="shared" si="3"/>
        <v>3</v>
      </c>
      <c r="CG11" s="799">
        <f t="shared" si="3"/>
        <v>0</v>
      </c>
      <c r="CH11" s="799">
        <f t="shared" si="3"/>
        <v>2</v>
      </c>
      <c r="CI11" s="799">
        <f t="shared" si="3"/>
        <v>1</v>
      </c>
      <c r="CJ11" s="799">
        <f t="shared" si="4"/>
        <v>0</v>
      </c>
      <c r="CK11" s="799">
        <f t="shared" si="5"/>
        <v>0</v>
      </c>
      <c r="CL11" s="818">
        <f t="shared" si="6"/>
        <v>38.8888888888889</v>
      </c>
      <c r="CM11" s="819">
        <f t="shared" si="6"/>
        <v>150</v>
      </c>
      <c r="CN11" s="819">
        <f t="shared" si="6"/>
        <v>0</v>
      </c>
      <c r="CO11" s="819">
        <f t="shared" si="6"/>
        <v>43.75</v>
      </c>
      <c r="CP11" s="819">
        <f t="shared" si="6"/>
        <v>7.86516853932584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>
        <v>1</v>
      </c>
      <c r="AQ12" s="729"/>
      <c r="AR12" s="729"/>
      <c r="AS12" s="729"/>
      <c r="AT12" s="730">
        <v>2</v>
      </c>
      <c r="AU12" s="701">
        <v>2</v>
      </c>
      <c r="AV12" s="542"/>
      <c r="AW12" s="747">
        <v>2</v>
      </c>
      <c r="AX12" s="747"/>
      <c r="AY12" s="747">
        <v>6</v>
      </c>
      <c r="AZ12" s="747">
        <v>2</v>
      </c>
      <c r="BA12" s="748">
        <v>3</v>
      </c>
      <c r="BB12" s="749">
        <v>3</v>
      </c>
      <c r="BC12" s="750"/>
      <c r="BD12" s="751">
        <v>4</v>
      </c>
      <c r="BE12" s="751"/>
      <c r="BF12" s="751">
        <v>7</v>
      </c>
      <c r="BG12" s="751">
        <v>2</v>
      </c>
      <c r="BH12" s="768">
        <v>6</v>
      </c>
      <c r="BI12" s="749">
        <v>5</v>
      </c>
      <c r="BJ12" s="750"/>
      <c r="BK12" s="751">
        <v>0.2</v>
      </c>
      <c r="BL12" s="751"/>
      <c r="BM12" s="751">
        <v>0.32</v>
      </c>
      <c r="BN12" s="751">
        <v>0.1</v>
      </c>
      <c r="BO12" s="768">
        <v>0.34</v>
      </c>
      <c r="BP12" s="749">
        <v>0.32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2</v>
      </c>
      <c r="BW12" s="775">
        <f t="shared" si="2"/>
        <v>4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2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105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87.5</v>
      </c>
      <c r="CP12" s="807">
        <f t="shared" ref="CP12:CP18" si="19">IF(BN12&lt;&gt;0,CI12/BN12*7,"-")</f>
        <v>210</v>
      </c>
      <c r="CQ12" s="808">
        <f t="shared" si="7"/>
        <v>41.1764705882353</v>
      </c>
      <c r="CR12" s="809">
        <f t="shared" ref="CR12:CR18" si="20">IF(BP12&lt;&gt;0,CK12/BP12*7,"-")</f>
        <v>87.5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3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/>
      <c r="AL13" s="729"/>
      <c r="AM13" s="730"/>
      <c r="AN13" s="701"/>
      <c r="AO13" s="728"/>
      <c r="AP13" s="729"/>
      <c r="AQ13" s="729">
        <v>1</v>
      </c>
      <c r="AR13" s="729">
        <v>3</v>
      </c>
      <c r="AS13" s="729"/>
      <c r="AT13" s="730"/>
      <c r="AU13" s="701"/>
      <c r="AV13" s="542"/>
      <c r="AW13" s="747"/>
      <c r="AX13" s="747">
        <v>3</v>
      </c>
      <c r="AY13" s="747">
        <v>5</v>
      </c>
      <c r="AZ13" s="747">
        <v>1</v>
      </c>
      <c r="BA13" s="748">
        <v>2</v>
      </c>
      <c r="BB13" s="749">
        <v>2</v>
      </c>
      <c r="BC13" s="750"/>
      <c r="BD13" s="751"/>
      <c r="BE13" s="751">
        <v>3</v>
      </c>
      <c r="BF13" s="751">
        <v>6</v>
      </c>
      <c r="BG13" s="751">
        <v>1</v>
      </c>
      <c r="BH13" s="768">
        <v>2</v>
      </c>
      <c r="BI13" s="749">
        <v>2</v>
      </c>
      <c r="BJ13" s="750"/>
      <c r="BK13" s="751"/>
      <c r="BL13" s="751">
        <v>0.22</v>
      </c>
      <c r="BM13" s="751">
        <v>0.48</v>
      </c>
      <c r="BN13" s="751">
        <v>0.05</v>
      </c>
      <c r="BO13" s="768">
        <v>0.1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3</v>
      </c>
      <c r="BT13" s="775">
        <f t="shared" si="9"/>
        <v>3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3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95.4545454545455</v>
      </c>
      <c r="CO13" s="807">
        <f t="shared" si="18"/>
        <v>43.75</v>
      </c>
      <c r="CP13" s="807">
        <f t="shared" si="19"/>
        <v>280</v>
      </c>
      <c r="CQ13" s="808">
        <f t="shared" si="7"/>
        <v>140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/>
      <c r="AQ14" s="729"/>
      <c r="AR14" s="729">
        <v>1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1</v>
      </c>
      <c r="BF14" s="751">
        <v>2</v>
      </c>
      <c r="BG14" s="751"/>
      <c r="BH14" s="768">
        <v>1</v>
      </c>
      <c r="BI14" s="749">
        <v>1</v>
      </c>
      <c r="BJ14" s="750"/>
      <c r="BK14" s="751">
        <v>0.13</v>
      </c>
      <c r="BL14" s="751">
        <v>0.05</v>
      </c>
      <c r="BM14" s="751">
        <v>0.17</v>
      </c>
      <c r="BN14" s="751"/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3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3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107.692307692308</v>
      </c>
      <c r="CN14" s="807">
        <f t="shared" si="17"/>
        <v>420</v>
      </c>
      <c r="CO14" s="807">
        <f t="shared" si="18"/>
        <v>123.529411764706</v>
      </c>
      <c r="CP14" s="807" t="str">
        <f t="shared" si="19"/>
        <v>-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1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>
        <v>1</v>
      </c>
      <c r="AJ15" s="729"/>
      <c r="AK15" s="729"/>
      <c r="AL15" s="729"/>
      <c r="AM15" s="730"/>
      <c r="AN15" s="701"/>
      <c r="AO15" s="728"/>
      <c r="AP15" s="729">
        <v>2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2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3</v>
      </c>
      <c r="BE15" s="751">
        <v>4</v>
      </c>
      <c r="BF15" s="751">
        <v>2</v>
      </c>
      <c r="BG15" s="751">
        <v>1</v>
      </c>
      <c r="BH15" s="768">
        <v>2</v>
      </c>
      <c r="BI15" s="749">
        <v>1</v>
      </c>
      <c r="BJ15" s="750"/>
      <c r="BK15" s="751">
        <v>0.41</v>
      </c>
      <c r="BL15" s="751">
        <v>0.24</v>
      </c>
      <c r="BM15" s="751">
        <v>0.14</v>
      </c>
      <c r="BN15" s="751">
        <v>0.12</v>
      </c>
      <c r="BO15" s="768">
        <v>0.24</v>
      </c>
      <c r="BP15" s="749">
        <v>0.12</v>
      </c>
      <c r="BQ15" s="774">
        <f t="shared" si="9"/>
        <v>0</v>
      </c>
      <c r="BR15" s="775">
        <f t="shared" si="9"/>
        <v>1</v>
      </c>
      <c r="BS15" s="775">
        <f t="shared" si="9"/>
        <v>2</v>
      </c>
      <c r="BT15" s="775">
        <f t="shared" si="9"/>
        <v>2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>
        <v>1</v>
      </c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34.1463414634146</v>
      </c>
      <c r="CN15" s="807">
        <f t="shared" si="17"/>
        <v>58.3333333333333</v>
      </c>
      <c r="CO15" s="807">
        <f t="shared" si="18"/>
        <v>100</v>
      </c>
      <c r="CP15" s="807">
        <f t="shared" si="19"/>
        <v>116.666666666667</v>
      </c>
      <c r="CQ15" s="808">
        <f t="shared" si="7"/>
        <v>87.5</v>
      </c>
      <c r="CR15" s="809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4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/>
      <c r="AM17" s="739"/>
      <c r="AN17" s="708"/>
      <c r="AO17" s="737"/>
      <c r="AP17" s="738"/>
      <c r="AQ17" s="738"/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3</v>
      </c>
      <c r="BA17" s="763">
        <v>1</v>
      </c>
      <c r="BB17" s="764">
        <v>2</v>
      </c>
      <c r="BC17" s="765"/>
      <c r="BD17" s="766">
        <v>5</v>
      </c>
      <c r="BE17" s="766">
        <v>4</v>
      </c>
      <c r="BF17" s="766">
        <v>6</v>
      </c>
      <c r="BG17" s="766">
        <v>5</v>
      </c>
      <c r="BH17" s="771">
        <v>1</v>
      </c>
      <c r="BI17" s="764">
        <v>2</v>
      </c>
      <c r="BJ17" s="765"/>
      <c r="BK17" s="766">
        <v>0.15</v>
      </c>
      <c r="BL17" s="766">
        <v>0.2</v>
      </c>
      <c r="BM17" s="766">
        <v>0.37</v>
      </c>
      <c r="BN17" s="766">
        <v>0.39</v>
      </c>
      <c r="BO17" s="771">
        <v>0.12</v>
      </c>
      <c r="BP17" s="764">
        <v>0.24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2</v>
      </c>
      <c r="BU17" s="781">
        <f t="shared" si="9"/>
        <v>2</v>
      </c>
      <c r="BV17" s="781">
        <f t="shared" si="1"/>
        <v>2</v>
      </c>
      <c r="BW17" s="781">
        <f t="shared" si="2"/>
        <v>3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2</v>
      </c>
      <c r="CI17" s="799">
        <f t="shared" si="14"/>
        <v>2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186.666666666667</v>
      </c>
      <c r="CN17" s="819">
        <f t="shared" si="17"/>
        <v>140</v>
      </c>
      <c r="CO17" s="819">
        <f t="shared" si="18"/>
        <v>37.8378378378378</v>
      </c>
      <c r="CP17" s="819">
        <f t="shared" si="19"/>
        <v>35.8974358974359</v>
      </c>
      <c r="CQ17" s="820">
        <f t="shared" si="7"/>
        <v>116.666666666667</v>
      </c>
      <c r="CR17" s="821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>
        <v>1</v>
      </c>
      <c r="AQ18" s="732"/>
      <c r="AR18" s="732">
        <v>1</v>
      </c>
      <c r="AS18" s="732">
        <v>1</v>
      </c>
      <c r="AT18" s="733">
        <v>1</v>
      </c>
      <c r="AU18" s="703"/>
      <c r="AV18" s="553"/>
      <c r="AW18" s="752">
        <v>5</v>
      </c>
      <c r="AX18" s="752">
        <v>1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0.37</v>
      </c>
      <c r="BL18" s="756">
        <v>0.08</v>
      </c>
      <c r="BM18" s="756">
        <v>0.2</v>
      </c>
      <c r="BN18" s="756">
        <v>0.12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75.6756756756757</v>
      </c>
      <c r="CN18" s="811">
        <f t="shared" si="17"/>
        <v>262.5</v>
      </c>
      <c r="CO18" s="811">
        <f t="shared" si="18"/>
        <v>70</v>
      </c>
      <c r="CP18" s="811">
        <f t="shared" si="19"/>
        <v>116.666666666667</v>
      </c>
      <c r="CQ18" s="812">
        <f t="shared" si="7"/>
        <v>116.666666666667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1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48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26" activePane="bottomRight" state="frozen"/>
      <selection/>
      <selection pane="topRight"/>
      <selection pane="bottomLeft"/>
      <selection pane="bottomRight" activeCell="R27" sqref="R2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2</v>
      </c>
      <c r="P3" s="539">
        <v>0.17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164.705882352941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7</v>
      </c>
      <c r="J4" s="541">
        <v>11</v>
      </c>
      <c r="K4" s="541">
        <v>30</v>
      </c>
      <c r="L4" s="540">
        <v>3</v>
      </c>
      <c r="M4" s="540">
        <v>8</v>
      </c>
      <c r="N4" s="542">
        <v>19</v>
      </c>
      <c r="O4" s="542">
        <v>25</v>
      </c>
      <c r="P4" s="542">
        <v>2.06</v>
      </c>
      <c r="Q4" s="560">
        <f t="shared" si="0"/>
        <v>7</v>
      </c>
      <c r="R4" s="541"/>
      <c r="S4" s="561">
        <f>Q4+R4</f>
        <v>7</v>
      </c>
      <c r="T4" s="562">
        <f>IF(P4&lt;&gt;0,S4/P4*7,"-")</f>
        <v>23.7864077669903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/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0</v>
      </c>
      <c r="R5" s="538"/>
      <c r="S5" s="558">
        <f t="shared" ref="S5:S43" si="1">Q5+R5</f>
        <v>0</v>
      </c>
      <c r="T5" s="559">
        <f t="shared" ref="T5:T43" si="2">IF(P5&lt;&gt;0,S5/P5*7,"-")</f>
        <v>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1</v>
      </c>
      <c r="O8" s="542">
        <v>2</v>
      </c>
      <c r="P8" s="542">
        <v>0.07</v>
      </c>
      <c r="Q8" s="560">
        <f t="shared" si="0"/>
        <v>3</v>
      </c>
      <c r="R8" s="541"/>
      <c r="S8" s="561">
        <f t="shared" si="1"/>
        <v>3</v>
      </c>
      <c r="T8" s="562">
        <f t="shared" si="2"/>
        <v>300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/>
      <c r="M9" s="540">
        <v>1</v>
      </c>
      <c r="N9" s="542">
        <v>1</v>
      </c>
      <c r="O9" s="542">
        <v>1</v>
      </c>
      <c r="P9" s="542">
        <v>0.12</v>
      </c>
      <c r="Q9" s="560">
        <f t="shared" si="0"/>
        <v>2</v>
      </c>
      <c r="R9" s="541"/>
      <c r="S9" s="561">
        <f t="shared" si="1"/>
        <v>2</v>
      </c>
      <c r="T9" s="562">
        <f t="shared" si="2"/>
        <v>116.666666666667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/>
      <c r="N10" s="542">
        <v>3</v>
      </c>
      <c r="O10" s="542">
        <v>4</v>
      </c>
      <c r="P10" s="542">
        <v>0.17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164.705882352941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/>
      <c r="M11" s="543">
        <v>3</v>
      </c>
      <c r="N11" s="545">
        <v>7</v>
      </c>
      <c r="O11" s="545">
        <v>10</v>
      </c>
      <c r="P11" s="545">
        <v>0.61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68.8524590163934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3</v>
      </c>
      <c r="P12" s="546">
        <v>0.12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175</v>
      </c>
      <c r="U12">
        <v>2580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2</v>
      </c>
      <c r="J13" s="548">
        <v>5</v>
      </c>
      <c r="K13" s="548"/>
      <c r="L13" s="547"/>
      <c r="M13" s="547">
        <v>1</v>
      </c>
      <c r="N13" s="549">
        <v>1</v>
      </c>
      <c r="O13" s="549">
        <v>1</v>
      </c>
      <c r="P13" s="550">
        <v>0.12</v>
      </c>
      <c r="Q13" s="570">
        <f t="shared" si="0"/>
        <v>2</v>
      </c>
      <c r="R13" s="555"/>
      <c r="S13" s="570">
        <f t="shared" si="1"/>
        <v>2</v>
      </c>
      <c r="T13" s="571">
        <f t="shared" si="2"/>
        <v>116.666666666667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/>
      <c r="M16" s="540">
        <v>2</v>
      </c>
      <c r="N16" s="542">
        <v>2</v>
      </c>
      <c r="O16" s="542">
        <v>2</v>
      </c>
      <c r="P16" s="542">
        <v>0.24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116.666666666667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/>
      <c r="N18" s="542">
        <v>1</v>
      </c>
      <c r="O18" s="542">
        <v>1</v>
      </c>
      <c r="P18" s="542">
        <v>0.05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420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/>
      <c r="O19" s="545">
        <v>1</v>
      </c>
      <c r="P19" s="545">
        <v>0.02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700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1</v>
      </c>
      <c r="J20" s="552">
        <v>9</v>
      </c>
      <c r="K20" s="552"/>
      <c r="L20" s="551">
        <v>1</v>
      </c>
      <c r="M20" s="551">
        <v>2</v>
      </c>
      <c r="N20" s="553">
        <v>2</v>
      </c>
      <c r="O20" s="553">
        <v>4</v>
      </c>
      <c r="P20" s="553">
        <v>0.42</v>
      </c>
      <c r="Q20" s="572">
        <f t="shared" si="0"/>
        <v>1</v>
      </c>
      <c r="R20" s="552">
        <v>2</v>
      </c>
      <c r="S20" s="573">
        <f t="shared" si="1"/>
        <v>3</v>
      </c>
      <c r="T20" s="574">
        <f t="shared" si="2"/>
        <v>50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/>
      <c r="N21" s="550">
        <v>2</v>
      </c>
      <c r="O21" s="550">
        <v>4</v>
      </c>
      <c r="P21" s="550">
        <v>0.13</v>
      </c>
      <c r="Q21" s="570">
        <f t="shared" si="0"/>
        <v>4</v>
      </c>
      <c r="S21" s="570">
        <f>Q21+R22</f>
        <v>8</v>
      </c>
      <c r="T21" s="571">
        <f t="shared" si="2"/>
        <v>430.769230769231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1</v>
      </c>
      <c r="J22" s="541">
        <v>4</v>
      </c>
      <c r="K22" s="541">
        <v>10</v>
      </c>
      <c r="L22" s="540">
        <v>2</v>
      </c>
      <c r="M22" s="540">
        <v>4</v>
      </c>
      <c r="N22" s="542">
        <v>7</v>
      </c>
      <c r="O22" s="542">
        <v>9</v>
      </c>
      <c r="P22" s="542">
        <v>0.97</v>
      </c>
      <c r="Q22" s="560">
        <f t="shared" si="0"/>
        <v>1</v>
      </c>
      <c r="R22" s="555">
        <v>4</v>
      </c>
      <c r="S22" s="561" t="e">
        <f>Q22+#REF!</f>
        <v>#REF!</v>
      </c>
      <c r="T22" s="562" t="e">
        <f t="shared" si="2"/>
        <v>#REF!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5</v>
      </c>
      <c r="J23" s="541">
        <v>32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5</v>
      </c>
      <c r="R23" s="541"/>
      <c r="S23" s="561">
        <f t="shared" si="1"/>
        <v>5</v>
      </c>
      <c r="T23" s="562">
        <f t="shared" si="2"/>
        <v>71.4285714285714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3</v>
      </c>
      <c r="J24" s="541"/>
      <c r="K24" s="541">
        <v>25</v>
      </c>
      <c r="L24" s="540"/>
      <c r="M24" s="540">
        <v>4</v>
      </c>
      <c r="N24" s="542">
        <v>7</v>
      </c>
      <c r="O24" s="542">
        <v>9</v>
      </c>
      <c r="P24" s="542">
        <v>0.67</v>
      </c>
      <c r="Q24" s="560">
        <f t="shared" si="0"/>
        <v>3</v>
      </c>
      <c r="R24" s="541"/>
      <c r="S24" s="561">
        <f t="shared" si="1"/>
        <v>3</v>
      </c>
      <c r="T24" s="562">
        <f t="shared" si="2"/>
        <v>31.3432835820895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4</v>
      </c>
      <c r="J25" s="541"/>
      <c r="K25" s="541">
        <v>10</v>
      </c>
      <c r="L25" s="540">
        <v>1</v>
      </c>
      <c r="M25" s="540">
        <v>6</v>
      </c>
      <c r="N25" s="542">
        <v>11</v>
      </c>
      <c r="O25" s="542">
        <v>12</v>
      </c>
      <c r="P25" s="542">
        <v>1.14</v>
      </c>
      <c r="Q25" s="560">
        <f t="shared" si="0"/>
        <v>4</v>
      </c>
      <c r="R25" s="541"/>
      <c r="S25" s="561">
        <f t="shared" si="1"/>
        <v>4</v>
      </c>
      <c r="T25" s="562">
        <f t="shared" si="2"/>
        <v>24.5614035087719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2</v>
      </c>
      <c r="J26" s="541">
        <v>26</v>
      </c>
      <c r="K26" s="541"/>
      <c r="L26" s="540">
        <v>1</v>
      </c>
      <c r="M26" s="540">
        <v>3</v>
      </c>
      <c r="N26" s="542">
        <v>5</v>
      </c>
      <c r="O26" s="542">
        <v>7</v>
      </c>
      <c r="P26" s="542">
        <v>0.64</v>
      </c>
      <c r="Q26" s="560">
        <f t="shared" si="0"/>
        <v>2</v>
      </c>
      <c r="R26" s="541">
        <v>1</v>
      </c>
      <c r="S26" s="561">
        <f t="shared" si="1"/>
        <v>3</v>
      </c>
      <c r="T26" s="562">
        <f t="shared" si="2"/>
        <v>32.8125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4</v>
      </c>
      <c r="J27" s="544">
        <v>4</v>
      </c>
      <c r="K27" s="544">
        <v>15</v>
      </c>
      <c r="L27" s="543"/>
      <c r="M27" s="543">
        <v>6</v>
      </c>
      <c r="N27" s="545">
        <v>9</v>
      </c>
      <c r="O27" s="545">
        <v>9</v>
      </c>
      <c r="P27" s="545">
        <v>0.88</v>
      </c>
      <c r="Q27" s="563">
        <f t="shared" si="0"/>
        <v>4</v>
      </c>
      <c r="R27" s="544"/>
      <c r="S27" s="564">
        <f t="shared" si="1"/>
        <v>4</v>
      </c>
      <c r="T27" s="565">
        <f t="shared" si="2"/>
        <v>31.8181818181818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3</v>
      </c>
      <c r="P40" s="542">
        <v>0.29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120.689655172414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/>
      <c r="M43" s="540">
        <v>1</v>
      </c>
      <c r="N43" s="542">
        <v>1</v>
      </c>
      <c r="O43" s="542">
        <v>1</v>
      </c>
      <c r="P43" s="542">
        <v>0.12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116.666666666667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1</v>
      </c>
      <c r="P45" s="542">
        <v>0.12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116.666666666667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3</v>
      </c>
      <c r="J46" s="541">
        <v>17</v>
      </c>
      <c r="K46" s="541"/>
      <c r="L46" s="540"/>
      <c r="M46" s="540">
        <v>2</v>
      </c>
      <c r="N46" s="542">
        <v>4</v>
      </c>
      <c r="O46" s="542">
        <v>4</v>
      </c>
      <c r="P46" s="542">
        <v>0.34</v>
      </c>
      <c r="Q46" s="560">
        <f t="shared" si="3"/>
        <v>3</v>
      </c>
      <c r="R46" s="541"/>
      <c r="S46" s="561">
        <f t="shared" si="4"/>
        <v>3</v>
      </c>
      <c r="T46" s="562">
        <f t="shared" si="5"/>
        <v>61.7647058823529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5</v>
      </c>
      <c r="J47" s="541">
        <v>9</v>
      </c>
      <c r="K47" s="541"/>
      <c r="L47" s="540"/>
      <c r="M47" s="540">
        <v>2</v>
      </c>
      <c r="N47" s="542">
        <v>4</v>
      </c>
      <c r="O47" s="542">
        <v>5</v>
      </c>
      <c r="P47" s="542">
        <v>0.36</v>
      </c>
      <c r="Q47" s="560">
        <f t="shared" si="3"/>
        <v>5</v>
      </c>
      <c r="R47" s="541"/>
      <c r="S47" s="561">
        <f t="shared" si="4"/>
        <v>5</v>
      </c>
      <c r="T47" s="562">
        <f t="shared" si="5"/>
        <v>97.2222222222222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3</v>
      </c>
      <c r="J48" s="544"/>
      <c r="K48" s="544"/>
      <c r="L48" s="543"/>
      <c r="M48" s="543">
        <v>5</v>
      </c>
      <c r="N48" s="545">
        <v>6</v>
      </c>
      <c r="O48" s="545">
        <v>9</v>
      </c>
      <c r="P48" s="545">
        <v>0.7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30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/>
      <c r="M49" s="543">
        <v>3</v>
      </c>
      <c r="N49" s="545">
        <v>5</v>
      </c>
      <c r="O49" s="545">
        <v>6</v>
      </c>
      <c r="P49" s="545">
        <v>0.48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58.3333333333333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2</v>
      </c>
      <c r="J50" s="548"/>
      <c r="K50" s="548">
        <v>15</v>
      </c>
      <c r="L50" s="547"/>
      <c r="M50" s="547">
        <v>3</v>
      </c>
      <c r="N50" s="549">
        <v>6</v>
      </c>
      <c r="O50" s="549">
        <v>6</v>
      </c>
      <c r="P50" s="549">
        <v>0.51</v>
      </c>
      <c r="Q50" s="575">
        <f t="shared" si="3"/>
        <v>2</v>
      </c>
      <c r="R50" s="548"/>
      <c r="S50" s="576">
        <f t="shared" si="4"/>
        <v>2</v>
      </c>
      <c r="T50" s="577">
        <f t="shared" si="5"/>
        <v>27.4509803921569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1</v>
      </c>
      <c r="P51" s="542">
        <v>0.12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116.666666666667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140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3</v>
      </c>
      <c r="J53" s="541">
        <v>7</v>
      </c>
      <c r="K53" s="541">
        <v>5</v>
      </c>
      <c r="L53" s="540"/>
      <c r="M53" s="540">
        <v>2</v>
      </c>
      <c r="N53" s="542">
        <v>3</v>
      </c>
      <c r="O53" s="542">
        <v>3</v>
      </c>
      <c r="P53" s="542">
        <v>0.29</v>
      </c>
      <c r="Q53" s="560">
        <f t="shared" si="3"/>
        <v>3</v>
      </c>
      <c r="R53" s="541"/>
      <c r="S53" s="561">
        <f t="shared" si="6"/>
        <v>3</v>
      </c>
      <c r="T53" s="562">
        <f t="shared" si="7"/>
        <v>72.4137931034483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2</v>
      </c>
      <c r="J54" s="541">
        <v>21</v>
      </c>
      <c r="K54" s="541"/>
      <c r="L54" s="540">
        <v>1</v>
      </c>
      <c r="M54" s="540">
        <v>3</v>
      </c>
      <c r="N54" s="542">
        <v>4</v>
      </c>
      <c r="O54" s="542">
        <v>5</v>
      </c>
      <c r="P54" s="542">
        <v>0.58</v>
      </c>
      <c r="Q54" s="560">
        <f t="shared" si="3"/>
        <v>2</v>
      </c>
      <c r="R54" s="541"/>
      <c r="S54" s="561">
        <f t="shared" si="6"/>
        <v>2</v>
      </c>
      <c r="T54" s="562">
        <f t="shared" si="7"/>
        <v>24.1379310344828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2</v>
      </c>
      <c r="J55" s="541">
        <v>7</v>
      </c>
      <c r="K55" s="541"/>
      <c r="L55" s="540">
        <v>1</v>
      </c>
      <c r="M55" s="540">
        <v>2</v>
      </c>
      <c r="N55" s="542">
        <v>4</v>
      </c>
      <c r="O55" s="542">
        <v>6</v>
      </c>
      <c r="P55" s="542">
        <v>0.52</v>
      </c>
      <c r="Q55" s="560">
        <f t="shared" si="3"/>
        <v>2</v>
      </c>
      <c r="R55" s="541"/>
      <c r="S55" s="561">
        <f t="shared" si="6"/>
        <v>2</v>
      </c>
      <c r="T55" s="562">
        <f t="shared" si="7"/>
        <v>26.9230769230769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3</v>
      </c>
      <c r="J56" s="544">
        <v>11</v>
      </c>
      <c r="K56" s="544">
        <v>5</v>
      </c>
      <c r="L56" s="543"/>
      <c r="M56" s="543">
        <v>2</v>
      </c>
      <c r="N56" s="545">
        <v>3</v>
      </c>
      <c r="O56" s="545">
        <v>3</v>
      </c>
      <c r="P56" s="545">
        <v>0.29</v>
      </c>
      <c r="Q56" s="563">
        <f t="shared" si="3"/>
        <v>3</v>
      </c>
      <c r="R56" s="544"/>
      <c r="S56" s="564">
        <f t="shared" si="6"/>
        <v>3</v>
      </c>
      <c r="T56" s="565">
        <f t="shared" si="7"/>
        <v>72.4137931034483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/>
      <c r="P60" s="542"/>
      <c r="Q60" s="560">
        <f t="shared" si="3"/>
        <v>2</v>
      </c>
      <c r="R60" s="541"/>
      <c r="S60" s="561">
        <f t="shared" si="8"/>
        <v>2</v>
      </c>
      <c r="T60" s="562" t="str">
        <f t="shared" si="9"/>
        <v>-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77.7777777777778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1</v>
      </c>
      <c r="J64" s="544">
        <v>10</v>
      </c>
      <c r="K64" s="544"/>
      <c r="L64" s="543">
        <v>1</v>
      </c>
      <c r="M64" s="543">
        <v>1</v>
      </c>
      <c r="N64" s="545">
        <v>3</v>
      </c>
      <c r="O64" s="545">
        <v>3</v>
      </c>
      <c r="P64" s="545">
        <v>0.37</v>
      </c>
      <c r="Q64" s="563">
        <f t="shared" si="3"/>
        <v>1</v>
      </c>
      <c r="R64" s="544">
        <v>1</v>
      </c>
      <c r="S64" s="564">
        <f t="shared" si="8"/>
        <v>2</v>
      </c>
      <c r="T64" s="565">
        <f t="shared" si="9"/>
        <v>37.8378378378378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2</v>
      </c>
      <c r="J66" s="548">
        <v>5</v>
      </c>
      <c r="K66" s="548"/>
      <c r="L66" s="547"/>
      <c r="M66" s="547">
        <v>2</v>
      </c>
      <c r="N66" s="549">
        <v>2</v>
      </c>
      <c r="O66" s="549">
        <v>2</v>
      </c>
      <c r="P66" s="549">
        <v>0.24</v>
      </c>
      <c r="Q66" s="575">
        <f t="shared" si="3"/>
        <v>2</v>
      </c>
      <c r="R66" s="548"/>
      <c r="S66" s="576">
        <f t="shared" si="8"/>
        <v>2</v>
      </c>
      <c r="T66" s="577">
        <f t="shared" si="9"/>
        <v>58.3333333333333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3</v>
      </c>
      <c r="J68" s="541">
        <v>4</v>
      </c>
      <c r="K68" s="541"/>
      <c r="L68" s="540">
        <v>1</v>
      </c>
      <c r="M68" s="540">
        <v>1</v>
      </c>
      <c r="N68" s="542">
        <v>1</v>
      </c>
      <c r="O68" s="542">
        <v>1</v>
      </c>
      <c r="P68" s="542">
        <v>0.27</v>
      </c>
      <c r="Q68" s="560">
        <f t="shared" si="10"/>
        <v>3</v>
      </c>
      <c r="R68" s="541"/>
      <c r="S68" s="561">
        <f t="shared" ref="S68:S80" si="11">Q68+R68</f>
        <v>3</v>
      </c>
      <c r="T68" s="562">
        <f t="shared" ref="T68:T80" si="12">IF(P68&lt;&gt;0,S68/P68*7,"-")</f>
        <v>77.7777777777778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/>
      <c r="N69" s="542">
        <v>2</v>
      </c>
      <c r="O69" s="542">
        <v>2</v>
      </c>
      <c r="P69" s="542">
        <v>0.1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210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/>
      <c r="M72" s="540">
        <v>3</v>
      </c>
      <c r="N72" s="542">
        <v>3</v>
      </c>
      <c r="O72" s="542">
        <v>3</v>
      </c>
      <c r="P72" s="542">
        <v>0.36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58.3333333333333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/>
      <c r="N73" s="553">
        <v>1</v>
      </c>
      <c r="O73" s="553">
        <v>1</v>
      </c>
      <c r="P73" s="553">
        <v>0.05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1</v>
      </c>
      <c r="J74" s="538">
        <v>10</v>
      </c>
      <c r="K74" s="538"/>
      <c r="L74" s="537">
        <v>1</v>
      </c>
      <c r="M74" s="537">
        <v>1</v>
      </c>
      <c r="N74" s="539">
        <v>1</v>
      </c>
      <c r="O74" s="539">
        <v>3</v>
      </c>
      <c r="P74" s="539">
        <v>0.3</v>
      </c>
      <c r="Q74" s="558">
        <f t="shared" si="10"/>
        <v>1</v>
      </c>
      <c r="R74" s="538"/>
      <c r="S74" s="558">
        <f t="shared" si="11"/>
        <v>1</v>
      </c>
      <c r="T74" s="559">
        <f t="shared" si="12"/>
        <v>23.3333333333333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/>
      <c r="P76" s="542"/>
      <c r="Q76" s="560">
        <f t="shared" si="10"/>
        <v>2</v>
      </c>
      <c r="R76" s="541"/>
      <c r="S76" s="561">
        <f t="shared" si="11"/>
        <v>2</v>
      </c>
      <c r="T76" s="562" t="str">
        <f t="shared" si="12"/>
        <v>-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2</v>
      </c>
      <c r="J79" s="541">
        <v>11</v>
      </c>
      <c r="K79" s="541"/>
      <c r="L79" s="540">
        <v>1</v>
      </c>
      <c r="M79" s="540">
        <v>3</v>
      </c>
      <c r="N79" s="542">
        <v>4</v>
      </c>
      <c r="O79" s="542">
        <v>4</v>
      </c>
      <c r="P79" s="542">
        <v>0.56</v>
      </c>
      <c r="Q79" s="560">
        <f t="shared" si="10"/>
        <v>2</v>
      </c>
      <c r="R79" s="541"/>
      <c r="S79" s="561">
        <f t="shared" si="11"/>
        <v>2</v>
      </c>
      <c r="T79" s="562">
        <f t="shared" si="12"/>
        <v>25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4</v>
      </c>
      <c r="J80" s="552">
        <v>8</v>
      </c>
      <c r="K80" s="552"/>
      <c r="L80" s="551"/>
      <c r="M80" s="551">
        <v>4</v>
      </c>
      <c r="N80" s="553">
        <v>4</v>
      </c>
      <c r="O80" s="553">
        <v>5</v>
      </c>
      <c r="P80" s="553">
        <v>0.5</v>
      </c>
      <c r="Q80" s="572">
        <f t="shared" si="10"/>
        <v>4</v>
      </c>
      <c r="R80" s="552"/>
      <c r="S80" s="573">
        <f t="shared" si="11"/>
        <v>4</v>
      </c>
      <c r="T80" s="574">
        <f t="shared" si="12"/>
        <v>56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19">
    <cfRule type="expression" dxfId="6" priority="252">
      <formula>AND($A$1&lt;&gt;"补货",R22&gt;J21)</formula>
    </cfRule>
  </conditionalFormatting>
  <conditionalFormatting sqref="R20">
    <cfRule type="expression" dxfId="6" priority="245">
      <formula>AND($A$1&lt;&gt;"补货",#REF!&gt;J22)</formula>
    </cfRule>
  </conditionalFormatting>
  <conditionalFormatting sqref="R22">
    <cfRule type="expression" dxfId="6" priority="253">
      <formula>AND($A$1&lt;&gt;"补货",#REF!&gt;J22)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3:R47 R66:R71 R50:R55 R58:R63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2</v>
      </c>
      <c r="J20" s="511">
        <v>36</v>
      </c>
      <c r="K20" s="512">
        <f t="shared" si="1"/>
        <v>72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'在庫（雨靴等）'!R22</f>
        <v>4</v>
      </c>
      <c r="J21" s="508">
        <v>38</v>
      </c>
      <c r="K21" s="509">
        <f t="shared" ref="K21:K47" si="2">I21*J21</f>
        <v>152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 t="e">
        <f>'在庫（雨靴等）'!#REF!</f>
        <v>#REF!</v>
      </c>
      <c r="J22" s="511">
        <v>38</v>
      </c>
      <c r="K22" s="512" t="e">
        <f t="shared" si="2"/>
        <v>#REF!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1</v>
      </c>
      <c r="J26" s="511">
        <v>38</v>
      </c>
      <c r="K26" s="512">
        <f t="shared" si="2"/>
        <v>38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1</v>
      </c>
      <c r="J64" s="511">
        <v>36</v>
      </c>
      <c r="K64" s="512">
        <f t="shared" si="3"/>
        <v>36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 t="e">
        <f>SUM(I3:I80)</f>
        <v>#REF!</v>
      </c>
      <c r="J81" s="524"/>
      <c r="K81" s="524" t="e">
        <f>SUM(K3:K80)</f>
        <v>#REF!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32" activePane="bottomRight" state="frozen"/>
      <selection/>
      <selection pane="topRight"/>
      <selection pane="bottomLeft"/>
      <selection pane="bottomRight" activeCell="U24" sqref="U24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6</v>
      </c>
      <c r="M5" s="62">
        <v>25</v>
      </c>
      <c r="N5" s="62"/>
      <c r="O5" s="413"/>
      <c r="P5" s="413">
        <v>1</v>
      </c>
      <c r="Q5" s="413">
        <v>2</v>
      </c>
      <c r="R5" s="413">
        <v>2</v>
      </c>
      <c r="S5" s="413">
        <v>0.17</v>
      </c>
      <c r="T5" s="427">
        <f t="shared" si="0"/>
        <v>6</v>
      </c>
      <c r="U5" s="82"/>
      <c r="V5" s="427">
        <f t="shared" si="1"/>
        <v>6</v>
      </c>
      <c r="W5" s="428">
        <f t="shared" si="2"/>
        <v>247.058823529412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2</v>
      </c>
      <c r="Q6" s="413">
        <v>3</v>
      </c>
      <c r="R6" s="413">
        <v>3</v>
      </c>
      <c r="S6" s="413">
        <v>0.29</v>
      </c>
      <c r="T6" s="427">
        <f t="shared" si="0"/>
        <v>6</v>
      </c>
      <c r="U6" s="82"/>
      <c r="V6" s="427">
        <f t="shared" si="1"/>
        <v>6</v>
      </c>
      <c r="W6" s="428">
        <f t="shared" si="2"/>
        <v>144.827586206897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5</v>
      </c>
      <c r="M7" s="65">
        <v>19</v>
      </c>
      <c r="N7" s="65"/>
      <c r="O7" s="415"/>
      <c r="P7" s="415">
        <v>4</v>
      </c>
      <c r="Q7" s="415">
        <v>7</v>
      </c>
      <c r="R7" s="415">
        <v>8</v>
      </c>
      <c r="S7" s="415">
        <v>0.65</v>
      </c>
      <c r="T7" s="429">
        <f t="shared" si="0"/>
        <v>5</v>
      </c>
      <c r="U7" s="84"/>
      <c r="V7" s="430">
        <f t="shared" si="1"/>
        <v>5</v>
      </c>
      <c r="W7" s="431">
        <f t="shared" si="2"/>
        <v>53.8461538461538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/>
      <c r="P11" s="415">
        <v>4</v>
      </c>
      <c r="Q11" s="415">
        <v>5</v>
      </c>
      <c r="R11" s="415">
        <v>5</v>
      </c>
      <c r="S11" s="415">
        <v>0.53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66.0377358490566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5</v>
      </c>
      <c r="M14" s="62">
        <v>18</v>
      </c>
      <c r="N14" s="62"/>
      <c r="O14" s="413"/>
      <c r="P14" s="413">
        <v>1</v>
      </c>
      <c r="Q14" s="413">
        <v>3</v>
      </c>
      <c r="R14" s="413">
        <v>4</v>
      </c>
      <c r="S14" s="413">
        <v>0.24</v>
      </c>
      <c r="T14" s="427">
        <f t="shared" si="0"/>
        <v>5</v>
      </c>
      <c r="U14" s="82"/>
      <c r="V14" s="427">
        <f t="shared" si="1"/>
        <v>5</v>
      </c>
      <c r="W14" s="428">
        <f t="shared" si="2"/>
        <v>145.833333333333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7</v>
      </c>
      <c r="M15" s="65">
        <v>26</v>
      </c>
      <c r="N15" s="65"/>
      <c r="O15" s="415"/>
      <c r="P15" s="415">
        <v>5</v>
      </c>
      <c r="Q15" s="415">
        <v>12</v>
      </c>
      <c r="R15" s="415">
        <v>13</v>
      </c>
      <c r="S15" s="415">
        <v>0.97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50.5154639175258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9</v>
      </c>
      <c r="M16" s="67">
        <v>10</v>
      </c>
      <c r="N16" s="67"/>
      <c r="O16" s="417">
        <v>5</v>
      </c>
      <c r="P16" s="417">
        <v>22</v>
      </c>
      <c r="Q16" s="417">
        <v>46</v>
      </c>
      <c r="R16" s="417">
        <v>61</v>
      </c>
      <c r="S16" s="417">
        <v>4.85</v>
      </c>
      <c r="T16" s="432">
        <f t="shared" si="0"/>
        <v>9</v>
      </c>
      <c r="U16" s="68">
        <v>5</v>
      </c>
      <c r="V16" s="433">
        <f t="shared" si="1"/>
        <v>14</v>
      </c>
      <c r="W16" s="434">
        <f t="shared" si="2"/>
        <v>20.2061855670103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20</v>
      </c>
      <c r="M17" s="62">
        <v>29</v>
      </c>
      <c r="N17" s="62"/>
      <c r="O17" s="413">
        <v>1</v>
      </c>
      <c r="P17" s="413">
        <v>25</v>
      </c>
      <c r="Q17" s="413">
        <v>49</v>
      </c>
      <c r="R17" s="413">
        <v>74</v>
      </c>
      <c r="S17" s="413">
        <v>4.77</v>
      </c>
      <c r="T17" s="427">
        <f t="shared" si="0"/>
        <v>20</v>
      </c>
      <c r="U17" s="82"/>
      <c r="V17" s="427">
        <f t="shared" si="1"/>
        <v>20</v>
      </c>
      <c r="W17" s="428">
        <f t="shared" si="2"/>
        <v>29.3501048218029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11</v>
      </c>
      <c r="M18" s="65">
        <v>30</v>
      </c>
      <c r="N18" s="65"/>
      <c r="O18" s="415">
        <v>5</v>
      </c>
      <c r="P18" s="415">
        <v>18</v>
      </c>
      <c r="Q18" s="415">
        <v>32</v>
      </c>
      <c r="R18" s="415">
        <v>45</v>
      </c>
      <c r="S18" s="415">
        <v>4.53</v>
      </c>
      <c r="T18" s="429">
        <f t="shared" si="0"/>
        <v>11</v>
      </c>
      <c r="U18" s="84">
        <v>5</v>
      </c>
      <c r="V18" s="430">
        <f t="shared" si="1"/>
        <v>16</v>
      </c>
      <c r="W18" s="431">
        <f t="shared" si="2"/>
        <v>24.7240618101545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/>
      <c r="M19" s="67">
        <v>13</v>
      </c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/>
      <c r="M20" s="62">
        <v>15</v>
      </c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/>
      <c r="M21" s="78">
        <v>5</v>
      </c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/>
      <c r="M22" s="81">
        <v>7</v>
      </c>
      <c r="N22" s="81"/>
      <c r="O22" s="415"/>
      <c r="P22" s="415"/>
      <c r="Q22" s="415"/>
      <c r="R22" s="415">
        <v>1</v>
      </c>
      <c r="S22" s="415">
        <v>0.02</v>
      </c>
      <c r="T22" s="442">
        <f t="shared" si="0"/>
        <v>0</v>
      </c>
      <c r="U22" s="160"/>
      <c r="V22" s="443">
        <f t="shared" ref="V22:V52" si="3">T22+U22</f>
        <v>0</v>
      </c>
      <c r="W22" s="431">
        <f t="shared" ref="W22:W52" si="4">IF(S22&gt;0,V22/S22*7,"-")</f>
        <v>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/>
      <c r="Q23" s="417">
        <v>4</v>
      </c>
      <c r="R23" s="417">
        <v>8</v>
      </c>
      <c r="S23" s="417">
        <v>0.26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161.538461538462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11</v>
      </c>
      <c r="M24" s="62">
        <v>175</v>
      </c>
      <c r="N24" s="62"/>
      <c r="O24" s="413">
        <v>3</v>
      </c>
      <c r="P24" s="413">
        <v>16</v>
      </c>
      <c r="Q24" s="413">
        <v>30</v>
      </c>
      <c r="R24" s="413">
        <v>55</v>
      </c>
      <c r="S24" s="413">
        <v>3.83</v>
      </c>
      <c r="T24" s="427">
        <f t="shared" si="0"/>
        <v>11</v>
      </c>
      <c r="U24" s="82"/>
      <c r="V24" s="427">
        <f t="shared" si="3"/>
        <v>11</v>
      </c>
      <c r="W24" s="428">
        <f t="shared" si="4"/>
        <v>20.1044386422977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11</v>
      </c>
      <c r="M25" s="65"/>
      <c r="N25" s="65"/>
      <c r="O25" s="415">
        <v>3</v>
      </c>
      <c r="P25" s="415">
        <v>17</v>
      </c>
      <c r="Q25" s="415">
        <v>43</v>
      </c>
      <c r="R25" s="415">
        <v>88</v>
      </c>
      <c r="S25" s="415">
        <v>4.51</v>
      </c>
      <c r="T25" s="429">
        <f t="shared" si="0"/>
        <v>11</v>
      </c>
      <c r="U25" s="84"/>
      <c r="V25" s="430">
        <f t="shared" si="3"/>
        <v>11</v>
      </c>
      <c r="W25" s="431">
        <f t="shared" si="4"/>
        <v>17.0731707317073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/>
      <c r="Q26" s="420">
        <v>1</v>
      </c>
      <c r="R26" s="420">
        <v>1</v>
      </c>
      <c r="S26" s="417">
        <v>0.05</v>
      </c>
      <c r="T26" s="68">
        <f t="shared" si="0"/>
        <v>3</v>
      </c>
      <c r="U26" s="68"/>
      <c r="V26" s="436">
        <f t="shared" si="3"/>
        <v>3</v>
      </c>
      <c r="W26" s="434">
        <f t="shared" si="4"/>
        <v>420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3</v>
      </c>
      <c r="M27" s="62">
        <v>3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3</v>
      </c>
      <c r="U27" s="82"/>
      <c r="V27" s="438">
        <f t="shared" si="3"/>
        <v>3</v>
      </c>
      <c r="W27" s="428">
        <f t="shared" si="4"/>
        <v>110.526315789474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2</v>
      </c>
      <c r="M28" s="79">
        <v>15</v>
      </c>
      <c r="N28" s="79"/>
      <c r="O28" s="422">
        <v>1</v>
      </c>
      <c r="P28" s="422">
        <v>2</v>
      </c>
      <c r="Q28" s="422">
        <v>3</v>
      </c>
      <c r="R28" s="422">
        <v>3</v>
      </c>
      <c r="S28" s="419">
        <v>0.79</v>
      </c>
      <c r="T28" s="83">
        <f t="shared" si="0"/>
        <v>2</v>
      </c>
      <c r="U28" s="83">
        <v>2</v>
      </c>
      <c r="V28" s="440">
        <f t="shared" si="3"/>
        <v>4</v>
      </c>
      <c r="W28" s="441">
        <f t="shared" si="4"/>
        <v>35.4430379746835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2</v>
      </c>
      <c r="U29" s="84"/>
      <c r="V29" s="443">
        <f t="shared" si="3"/>
        <v>2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2</v>
      </c>
      <c r="M32" s="79">
        <v>18</v>
      </c>
      <c r="N32" s="79"/>
      <c r="O32" s="422">
        <v>1</v>
      </c>
      <c r="P32" s="422">
        <v>1</v>
      </c>
      <c r="Q32" s="422">
        <v>1</v>
      </c>
      <c r="R32" s="422">
        <v>1</v>
      </c>
      <c r="S32" s="419">
        <v>0.27</v>
      </c>
      <c r="T32" s="82">
        <f t="shared" si="0"/>
        <v>2</v>
      </c>
      <c r="U32" s="82"/>
      <c r="V32" s="438">
        <f t="shared" si="3"/>
        <v>2</v>
      </c>
      <c r="W32" s="428">
        <f t="shared" si="4"/>
        <v>51.8518518518518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5</v>
      </c>
      <c r="U33" s="84"/>
      <c r="V33" s="443">
        <f t="shared" si="3"/>
        <v>5</v>
      </c>
      <c r="W33" s="431">
        <f t="shared" si="4"/>
        <v>145.833333333333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/>
      <c r="M38" s="67">
        <v>10</v>
      </c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/>
      <c r="M39" s="62">
        <v>14</v>
      </c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/>
      <c r="M40" s="65">
        <v>3</v>
      </c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0</v>
      </c>
      <c r="U40" s="84"/>
      <c r="V40" s="443">
        <f t="shared" si="3"/>
        <v>0</v>
      </c>
      <c r="W40" s="431">
        <f t="shared" si="4"/>
        <v>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/>
      <c r="Q41" s="420">
        <v>1</v>
      </c>
      <c r="R41" s="420">
        <v>1</v>
      </c>
      <c r="S41" s="417">
        <v>0.05</v>
      </c>
      <c r="T41" s="68">
        <f t="shared" si="0"/>
        <v>3</v>
      </c>
      <c r="U41" s="68"/>
      <c r="V41" s="436">
        <f t="shared" si="3"/>
        <v>3</v>
      </c>
      <c r="W41" s="434">
        <f t="shared" si="4"/>
        <v>420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/>
      <c r="Q43" s="422">
        <v>1</v>
      </c>
      <c r="R43" s="422">
        <v>1</v>
      </c>
      <c r="S43" s="419">
        <v>0.05</v>
      </c>
      <c r="T43" s="82">
        <f t="shared" si="0"/>
        <v>3</v>
      </c>
      <c r="U43" s="82"/>
      <c r="V43" s="438">
        <f t="shared" si="3"/>
        <v>3</v>
      </c>
      <c r="W43" s="428">
        <f t="shared" si="4"/>
        <v>420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7</v>
      </c>
      <c r="M45" s="67">
        <v>5</v>
      </c>
      <c r="N45" s="67"/>
      <c r="O45" s="420"/>
      <c r="P45" s="420">
        <v>1</v>
      </c>
      <c r="Q45" s="420">
        <v>1</v>
      </c>
      <c r="R45" s="420">
        <v>1</v>
      </c>
      <c r="S45" s="417">
        <v>0.12</v>
      </c>
      <c r="T45" s="68">
        <f t="shared" si="0"/>
        <v>7</v>
      </c>
      <c r="U45" s="68"/>
      <c r="V45" s="436">
        <f t="shared" si="3"/>
        <v>7</v>
      </c>
      <c r="W45" s="434">
        <f t="shared" si="4"/>
        <v>408.333333333333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5</v>
      </c>
      <c r="M46" s="62">
        <v>24</v>
      </c>
      <c r="N46" s="62"/>
      <c r="O46" s="421"/>
      <c r="P46" s="421">
        <v>2</v>
      </c>
      <c r="Q46" s="421">
        <v>2</v>
      </c>
      <c r="R46" s="421">
        <v>2</v>
      </c>
      <c r="S46" s="413">
        <v>0.24</v>
      </c>
      <c r="T46" s="82">
        <f t="shared" si="0"/>
        <v>5</v>
      </c>
      <c r="U46" s="82"/>
      <c r="V46" s="438">
        <f t="shared" si="3"/>
        <v>5</v>
      </c>
      <c r="W46" s="428">
        <f t="shared" si="4"/>
        <v>145.833333333333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1</v>
      </c>
      <c r="M47" s="79"/>
      <c r="N47" s="79"/>
      <c r="O47" s="422">
        <v>1</v>
      </c>
      <c r="P47" s="422">
        <v>4</v>
      </c>
      <c r="Q47" s="422">
        <v>5</v>
      </c>
      <c r="R47" s="422">
        <v>6</v>
      </c>
      <c r="S47" s="419">
        <v>0.7</v>
      </c>
      <c r="T47" s="82">
        <f t="shared" si="0"/>
        <v>1</v>
      </c>
      <c r="U47" s="82"/>
      <c r="V47" s="438">
        <f t="shared" si="3"/>
        <v>1</v>
      </c>
      <c r="W47" s="428">
        <f t="shared" si="4"/>
        <v>10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1</v>
      </c>
      <c r="M50" s="62">
        <v>18</v>
      </c>
      <c r="N50" s="62"/>
      <c r="O50" s="421">
        <v>1</v>
      </c>
      <c r="P50" s="421">
        <v>1</v>
      </c>
      <c r="Q50" s="421">
        <v>1</v>
      </c>
      <c r="R50" s="421">
        <v>1</v>
      </c>
      <c r="S50" s="413">
        <v>0.27</v>
      </c>
      <c r="T50" s="82">
        <f t="shared" si="0"/>
        <v>1</v>
      </c>
      <c r="U50" s="82"/>
      <c r="V50" s="438">
        <f t="shared" si="3"/>
        <v>1</v>
      </c>
      <c r="W50" s="428">
        <f t="shared" si="4"/>
        <v>25.9259259259259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4</v>
      </c>
      <c r="M51" s="79">
        <v>8</v>
      </c>
      <c r="N51" s="79"/>
      <c r="O51" s="422"/>
      <c r="P51" s="422">
        <v>2</v>
      </c>
      <c r="Q51" s="422">
        <v>3</v>
      </c>
      <c r="R51" s="422">
        <v>3</v>
      </c>
      <c r="S51" s="419">
        <v>0.29</v>
      </c>
      <c r="T51" s="82">
        <f t="shared" si="0"/>
        <v>4</v>
      </c>
      <c r="U51" s="82"/>
      <c r="V51" s="438">
        <f t="shared" si="3"/>
        <v>4</v>
      </c>
      <c r="W51" s="428">
        <f t="shared" si="4"/>
        <v>96.551724137931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2</v>
      </c>
      <c r="M52" s="65"/>
      <c r="N52" s="65"/>
      <c r="O52" s="423"/>
      <c r="P52" s="423">
        <v>3</v>
      </c>
      <c r="Q52" s="423">
        <v>6</v>
      </c>
      <c r="R52" s="423">
        <v>6</v>
      </c>
      <c r="S52" s="415">
        <v>0.51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27.4509803921569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/>
      <c r="M53" s="67">
        <v>6</v>
      </c>
      <c r="N53" s="67"/>
      <c r="O53" s="417"/>
      <c r="P53" s="417"/>
      <c r="Q53" s="417">
        <v>1</v>
      </c>
      <c r="R53" s="417">
        <v>1</v>
      </c>
      <c r="S53" s="417">
        <v>0.05</v>
      </c>
      <c r="T53" s="435">
        <f t="shared" si="0"/>
        <v>0</v>
      </c>
      <c r="U53" s="68"/>
      <c r="V53" s="436">
        <f t="shared" ref="V53:V87" si="5">T53+U53</f>
        <v>0</v>
      </c>
      <c r="W53" s="434">
        <f t="shared" ref="W53:W86" si="6">IF(S53&gt;0,V53/S53*7,"-")</f>
        <v>0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/>
      <c r="M55" s="79">
        <v>8</v>
      </c>
      <c r="N55" s="79"/>
      <c r="O55" s="419">
        <v>1</v>
      </c>
      <c r="P55" s="419">
        <v>1</v>
      </c>
      <c r="Q55" s="419">
        <v>1</v>
      </c>
      <c r="R55" s="419">
        <v>1</v>
      </c>
      <c r="S55" s="419">
        <v>0.27</v>
      </c>
      <c r="T55" s="439">
        <f t="shared" si="0"/>
        <v>0</v>
      </c>
      <c r="U55" s="83"/>
      <c r="V55" s="440">
        <f t="shared" si="5"/>
        <v>0</v>
      </c>
      <c r="W55" s="441">
        <f t="shared" si="6"/>
        <v>0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/>
      <c r="M56" s="65">
        <v>8</v>
      </c>
      <c r="N56" s="65"/>
      <c r="O56" s="415"/>
      <c r="P56" s="415"/>
      <c r="Q56" s="415">
        <v>1</v>
      </c>
      <c r="R56" s="415">
        <v>3</v>
      </c>
      <c r="S56" s="415">
        <v>0.08</v>
      </c>
      <c r="T56" s="442">
        <f t="shared" si="0"/>
        <v>0</v>
      </c>
      <c r="U56" s="84"/>
      <c r="V56" s="443">
        <f t="shared" ref="V56" si="7">T56+U56</f>
        <v>0</v>
      </c>
      <c r="W56" s="431">
        <f t="shared" ref="W56" si="8">IF(S56&gt;0,V56/S56*7,"-")</f>
        <v>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/>
      <c r="M57" s="67">
        <v>14</v>
      </c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/>
      <c r="M58" s="62">
        <v>15</v>
      </c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/>
      <c r="M59" s="79">
        <v>20</v>
      </c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/>
      <c r="M60" s="65">
        <v>12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0</v>
      </c>
      <c r="U60" s="84"/>
      <c r="V60" s="443">
        <f t="shared" ref="V60" si="9">T60+U60</f>
        <v>0</v>
      </c>
      <c r="W60" s="431">
        <f t="shared" ref="W60" si="10">IF(S60&gt;0,V60/S60*7,"-")</f>
        <v>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/>
      <c r="M61" s="86">
        <v>61</v>
      </c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/>
      <c r="M62" s="62">
        <v>52</v>
      </c>
      <c r="N62" s="62"/>
      <c r="O62" s="413"/>
      <c r="P62" s="413"/>
      <c r="Q62" s="413">
        <v>2</v>
      </c>
      <c r="R62" s="413">
        <v>2</v>
      </c>
      <c r="S62" s="413">
        <v>0.1</v>
      </c>
      <c r="T62" s="427">
        <f t="shared" si="0"/>
        <v>0</v>
      </c>
      <c r="U62" s="82"/>
      <c r="V62" s="427">
        <f t="shared" si="5"/>
        <v>0</v>
      </c>
      <c r="W62" s="428">
        <f t="shared" si="6"/>
        <v>0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/>
      <c r="M63" s="65">
        <v>40</v>
      </c>
      <c r="N63" s="65"/>
      <c r="O63" s="415"/>
      <c r="P63" s="415"/>
      <c r="Q63" s="415">
        <v>3</v>
      </c>
      <c r="R63" s="415">
        <v>3</v>
      </c>
      <c r="S63" s="415">
        <v>0.15</v>
      </c>
      <c r="T63" s="429">
        <f t="shared" si="0"/>
        <v>0</v>
      </c>
      <c r="U63" s="84"/>
      <c r="V63" s="430">
        <f t="shared" si="5"/>
        <v>0</v>
      </c>
      <c r="W63" s="431">
        <f t="shared" si="6"/>
        <v>0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/>
      <c r="Q64" s="420">
        <v>1</v>
      </c>
      <c r="R64" s="420">
        <v>1</v>
      </c>
      <c r="S64" s="417">
        <v>0.05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4</v>
      </c>
      <c r="R65" s="421">
        <v>5</v>
      </c>
      <c r="S65" s="413">
        <v>0.36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/>
      <c r="P68" s="421">
        <v>1</v>
      </c>
      <c r="Q68" s="421">
        <v>4</v>
      </c>
      <c r="R68" s="421">
        <v>4</v>
      </c>
      <c r="S68" s="413">
        <v>0.27</v>
      </c>
      <c r="T68" s="62">
        <f t="shared" ref="T68:T131" si="11">IF($A$1="补货",L68+M68+N68,L68)</f>
        <v>2</v>
      </c>
      <c r="U68" s="82"/>
      <c r="V68" s="62">
        <f t="shared" si="5"/>
        <v>2</v>
      </c>
      <c r="W68" s="428">
        <f t="shared" si="6"/>
        <v>51.8518518518518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1</v>
      </c>
      <c r="Q69" s="423">
        <v>5</v>
      </c>
      <c r="R69" s="423">
        <v>5</v>
      </c>
      <c r="S69" s="415">
        <v>0.32</v>
      </c>
      <c r="T69" s="84">
        <f t="shared" si="11"/>
        <v>4</v>
      </c>
      <c r="U69" s="84"/>
      <c r="V69" s="65">
        <f t="shared" si="5"/>
        <v>4</v>
      </c>
      <c r="W69" s="431">
        <f t="shared" si="6"/>
        <v>87.5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1680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6</v>
      </c>
      <c r="M71" s="62">
        <v>20</v>
      </c>
      <c r="N71" s="62"/>
      <c r="O71" s="413">
        <v>1</v>
      </c>
      <c r="P71" s="413">
        <v>1</v>
      </c>
      <c r="Q71" s="413">
        <v>2</v>
      </c>
      <c r="R71" s="413">
        <v>2</v>
      </c>
      <c r="S71" s="413">
        <v>0.32</v>
      </c>
      <c r="T71" s="427">
        <f t="shared" si="11"/>
        <v>6</v>
      </c>
      <c r="U71" s="82"/>
      <c r="V71" s="427">
        <f t="shared" si="5"/>
        <v>6</v>
      </c>
      <c r="W71" s="428">
        <f t="shared" si="6"/>
        <v>131.25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3</v>
      </c>
      <c r="M72" s="62">
        <v>16</v>
      </c>
      <c r="N72" s="62"/>
      <c r="O72" s="413"/>
      <c r="P72" s="413">
        <v>2</v>
      </c>
      <c r="Q72" s="413">
        <v>3</v>
      </c>
      <c r="R72" s="413">
        <v>6</v>
      </c>
      <c r="S72" s="413">
        <v>0.34</v>
      </c>
      <c r="T72" s="427">
        <f t="shared" si="11"/>
        <v>3</v>
      </c>
      <c r="U72" s="82"/>
      <c r="V72" s="427">
        <f t="shared" si="5"/>
        <v>3</v>
      </c>
      <c r="W72" s="428">
        <f t="shared" si="6"/>
        <v>61.7647058823529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8</v>
      </c>
      <c r="M73" s="62">
        <v>6</v>
      </c>
      <c r="N73" s="62"/>
      <c r="O73" s="413">
        <v>1</v>
      </c>
      <c r="P73" s="413">
        <v>4</v>
      </c>
      <c r="Q73" s="413">
        <v>9</v>
      </c>
      <c r="R73" s="413">
        <v>10</v>
      </c>
      <c r="S73" s="413">
        <v>0.9</v>
      </c>
      <c r="T73" s="427">
        <f t="shared" si="11"/>
        <v>8</v>
      </c>
      <c r="U73" s="82"/>
      <c r="V73" s="427">
        <f t="shared" si="5"/>
        <v>8</v>
      </c>
      <c r="W73" s="428">
        <f t="shared" si="6"/>
        <v>62.2222222222222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7</v>
      </c>
      <c r="M74" s="65">
        <v>7</v>
      </c>
      <c r="N74" s="65"/>
      <c r="O74" s="415"/>
      <c r="P74" s="415">
        <v>4</v>
      </c>
      <c r="Q74" s="415">
        <v>14</v>
      </c>
      <c r="R74" s="415">
        <v>18</v>
      </c>
      <c r="S74" s="415">
        <v>1.05</v>
      </c>
      <c r="T74" s="429">
        <f t="shared" si="11"/>
        <v>7</v>
      </c>
      <c r="U74" s="84"/>
      <c r="V74" s="430">
        <f t="shared" si="5"/>
        <v>7</v>
      </c>
      <c r="W74" s="431">
        <f t="shared" si="6"/>
        <v>46.6666666666667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/>
      <c r="R76" s="449">
        <v>2</v>
      </c>
      <c r="S76" s="457">
        <v>0.03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933.333333333333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/>
      <c r="P77" s="450">
        <v>1</v>
      </c>
      <c r="Q77" s="450">
        <v>1</v>
      </c>
      <c r="R77" s="450">
        <v>1</v>
      </c>
      <c r="S77" s="458">
        <v>0.12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116.666666666667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175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/>
      <c r="Q83" s="456">
        <v>2</v>
      </c>
      <c r="R83" s="456">
        <v>3</v>
      </c>
      <c r="S83" s="456">
        <v>0.12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175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2</v>
      </c>
      <c r="M84" s="62">
        <v>10</v>
      </c>
      <c r="N84" s="62"/>
      <c r="O84" s="457"/>
      <c r="P84" s="457">
        <v>1</v>
      </c>
      <c r="Q84" s="457">
        <v>3</v>
      </c>
      <c r="R84" s="457">
        <v>6</v>
      </c>
      <c r="S84" s="457">
        <v>0.27</v>
      </c>
      <c r="T84" s="437">
        <f t="shared" si="11"/>
        <v>2</v>
      </c>
      <c r="U84" s="82"/>
      <c r="V84" s="438">
        <f t="shared" si="5"/>
        <v>2</v>
      </c>
      <c r="W84" s="428">
        <f t="shared" si="6"/>
        <v>51.8518518518518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6</v>
      </c>
      <c r="R85" s="458">
        <v>12</v>
      </c>
      <c r="S85" s="458">
        <v>0.4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/>
      <c r="Q86" s="460">
        <v>12</v>
      </c>
      <c r="R86" s="460">
        <v>22</v>
      </c>
      <c r="S86" s="460">
        <v>0.76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2</v>
      </c>
      <c r="Q87" s="456">
        <v>16</v>
      </c>
      <c r="R87" s="456">
        <v>21</v>
      </c>
      <c r="S87" s="456">
        <v>1.03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9</v>
      </c>
      <c r="M88" s="62">
        <v>90</v>
      </c>
      <c r="N88" s="62"/>
      <c r="O88" s="457"/>
      <c r="P88" s="457">
        <v>5</v>
      </c>
      <c r="Q88" s="457">
        <v>25</v>
      </c>
      <c r="R88" s="457">
        <v>42</v>
      </c>
      <c r="S88" s="457">
        <v>1.88</v>
      </c>
      <c r="T88" s="427">
        <f t="shared" si="11"/>
        <v>9</v>
      </c>
      <c r="U88" s="82"/>
      <c r="V88" s="427">
        <f t="shared" ref="V88:V95" si="13">T88+U88</f>
        <v>9</v>
      </c>
      <c r="W88" s="428">
        <f t="shared" si="12"/>
        <v>33.5106382978723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5</v>
      </c>
      <c r="M89" s="65">
        <v>122</v>
      </c>
      <c r="N89" s="65"/>
      <c r="O89" s="460">
        <v>3</v>
      </c>
      <c r="P89" s="460">
        <v>6</v>
      </c>
      <c r="Q89" s="460">
        <v>17</v>
      </c>
      <c r="R89" s="460">
        <v>31</v>
      </c>
      <c r="S89" s="460">
        <v>1.95</v>
      </c>
      <c r="T89" s="429">
        <f t="shared" si="11"/>
        <v>5</v>
      </c>
      <c r="U89" s="84">
        <v>5</v>
      </c>
      <c r="V89" s="430">
        <f t="shared" si="13"/>
        <v>10</v>
      </c>
      <c r="W89" s="431">
        <f t="shared" si="12"/>
        <v>35.8974358974359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/>
      <c r="P94" s="421">
        <v>1</v>
      </c>
      <c r="Q94" s="421">
        <v>1</v>
      </c>
      <c r="R94" s="421">
        <v>1</v>
      </c>
      <c r="S94" s="413">
        <v>0.12</v>
      </c>
      <c r="T94" s="62">
        <f t="shared" si="11"/>
        <v>0</v>
      </c>
      <c r="U94" s="82"/>
      <c r="V94" s="62">
        <f t="shared" si="13"/>
        <v>0</v>
      </c>
      <c r="W94" s="428">
        <f t="shared" si="12"/>
        <v>0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3</v>
      </c>
      <c r="Q96" s="423">
        <v>8</v>
      </c>
      <c r="R96" s="423">
        <v>9</v>
      </c>
      <c r="S96" s="415">
        <v>0.63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>
        <v>1</v>
      </c>
      <c r="P99" s="415">
        <v>1</v>
      </c>
      <c r="Q99" s="415">
        <v>1</v>
      </c>
      <c r="R99" s="415">
        <v>1</v>
      </c>
      <c r="S99" s="415">
        <v>0.27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/>
      <c r="M107" s="62">
        <v>8</v>
      </c>
      <c r="N107" s="62"/>
      <c r="O107" s="413">
        <v>1</v>
      </c>
      <c r="P107" s="413">
        <v>2</v>
      </c>
      <c r="Q107" s="413">
        <v>2</v>
      </c>
      <c r="R107" s="413">
        <v>2</v>
      </c>
      <c r="S107" s="413">
        <v>0.39</v>
      </c>
      <c r="T107" s="427">
        <f t="shared" si="11"/>
        <v>0</v>
      </c>
      <c r="U107" s="82"/>
      <c r="V107" s="427">
        <f t="shared" si="14"/>
        <v>0</v>
      </c>
      <c r="W107" s="428">
        <f t="shared" si="15"/>
        <v>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/>
      <c r="R108" s="415">
        <v>1</v>
      </c>
      <c r="S108" s="415">
        <v>0.02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2</v>
      </c>
      <c r="R113" s="421">
        <v>5</v>
      </c>
      <c r="S113" s="413">
        <v>0.15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>
        <v>1</v>
      </c>
      <c r="P114" s="423">
        <v>2</v>
      </c>
      <c r="Q114" s="423">
        <v>2</v>
      </c>
      <c r="R114" s="423">
        <v>3</v>
      </c>
      <c r="S114" s="415">
        <v>0.76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/>
      <c r="Q117" s="423">
        <v>1</v>
      </c>
      <c r="R117" s="423">
        <v>3</v>
      </c>
      <c r="S117" s="415">
        <v>0.08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2</v>
      </c>
      <c r="M133" s="62">
        <v>18</v>
      </c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2</v>
      </c>
      <c r="U133" s="82"/>
      <c r="V133" s="427">
        <f t="shared" si="17"/>
        <v>2</v>
      </c>
      <c r="W133" s="428">
        <f t="shared" si="18"/>
        <v>116.666666666667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3</v>
      </c>
      <c r="M134" s="62">
        <v>12</v>
      </c>
      <c r="N134" s="62"/>
      <c r="O134" s="413"/>
      <c r="P134" s="413">
        <v>2</v>
      </c>
      <c r="Q134" s="413">
        <v>3</v>
      </c>
      <c r="R134" s="413">
        <v>3</v>
      </c>
      <c r="S134" s="413">
        <v>0.29</v>
      </c>
      <c r="T134" s="427">
        <f t="shared" si="16"/>
        <v>3</v>
      </c>
      <c r="U134" s="82"/>
      <c r="V134" s="427">
        <f t="shared" si="17"/>
        <v>3</v>
      </c>
      <c r="W134" s="428">
        <f t="shared" si="18"/>
        <v>72.4137931034483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2</v>
      </c>
      <c r="M138" s="62">
        <v>11</v>
      </c>
      <c r="N138" s="62"/>
      <c r="O138" s="413">
        <v>1</v>
      </c>
      <c r="P138" s="413">
        <v>1</v>
      </c>
      <c r="Q138" s="413">
        <v>1</v>
      </c>
      <c r="R138" s="413">
        <v>1</v>
      </c>
      <c r="S138" s="413">
        <v>0.27</v>
      </c>
      <c r="T138" s="427">
        <f t="shared" si="16"/>
        <v>2</v>
      </c>
      <c r="U138" s="82"/>
      <c r="V138" s="427">
        <f t="shared" si="17"/>
        <v>2</v>
      </c>
      <c r="W138" s="428">
        <f t="shared" si="18"/>
        <v>51.8518518518518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2</v>
      </c>
      <c r="M143" s="65">
        <v>5</v>
      </c>
      <c r="N143" s="65"/>
      <c r="O143" s="415"/>
      <c r="P143" s="415">
        <v>2</v>
      </c>
      <c r="Q143" s="415">
        <v>2</v>
      </c>
      <c r="R143" s="415">
        <v>2</v>
      </c>
      <c r="S143" s="415">
        <v>0.24</v>
      </c>
      <c r="T143" s="429">
        <f t="shared" si="16"/>
        <v>2</v>
      </c>
      <c r="U143" s="84"/>
      <c r="V143" s="430">
        <f t="shared" si="19"/>
        <v>2</v>
      </c>
      <c r="W143" s="431">
        <f t="shared" si="20"/>
        <v>58.3333333333333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420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3</v>
      </c>
      <c r="M145" s="62">
        <v>3</v>
      </c>
      <c r="N145" s="62"/>
      <c r="O145" s="413"/>
      <c r="P145" s="413">
        <v>2</v>
      </c>
      <c r="Q145" s="413">
        <v>4</v>
      </c>
      <c r="R145" s="413">
        <v>4</v>
      </c>
      <c r="S145" s="413">
        <v>0.34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61.7647058823529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280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3</v>
      </c>
      <c r="M155" s="65">
        <v>6</v>
      </c>
      <c r="N155" s="65"/>
      <c r="O155" s="415"/>
      <c r="P155" s="415">
        <v>2</v>
      </c>
      <c r="Q155" s="415">
        <v>2</v>
      </c>
      <c r="R155" s="415">
        <v>2</v>
      </c>
      <c r="S155" s="415">
        <v>0.24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87.5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/>
      <c r="S157" s="413"/>
      <c r="T157" s="427">
        <f t="shared" si="16"/>
        <v>3</v>
      </c>
      <c r="U157" s="82"/>
      <c r="V157" s="427">
        <f t="shared" si="19"/>
        <v>3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2</v>
      </c>
      <c r="M161" s="62">
        <v>11</v>
      </c>
      <c r="N161" s="62"/>
      <c r="O161" s="413"/>
      <c r="P161" s="413">
        <v>1</v>
      </c>
      <c r="Q161" s="413">
        <v>1</v>
      </c>
      <c r="R161" s="413">
        <v>1</v>
      </c>
      <c r="S161" s="413">
        <v>0.12</v>
      </c>
      <c r="T161" s="427">
        <f t="shared" si="16"/>
        <v>2</v>
      </c>
      <c r="U161" s="82"/>
      <c r="V161" s="427">
        <f t="shared" si="19"/>
        <v>2</v>
      </c>
      <c r="W161" s="428">
        <f t="shared" si="20"/>
        <v>116.666666666667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/>
      <c r="M166" s="62">
        <v>3</v>
      </c>
      <c r="N166" s="62"/>
      <c r="O166" s="413">
        <v>1</v>
      </c>
      <c r="P166" s="413">
        <v>1</v>
      </c>
      <c r="Q166" s="413">
        <v>2</v>
      </c>
      <c r="R166" s="413">
        <v>2</v>
      </c>
      <c r="S166" s="413">
        <v>0.32</v>
      </c>
      <c r="T166" s="427">
        <f t="shared" si="16"/>
        <v>0</v>
      </c>
      <c r="U166" s="82">
        <v>2</v>
      </c>
      <c r="V166" s="427">
        <f t="shared" si="19"/>
        <v>2</v>
      </c>
      <c r="W166" s="428">
        <f t="shared" si="20"/>
        <v>43.75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2</v>
      </c>
      <c r="M167" s="65">
        <v>20</v>
      </c>
      <c r="N167" s="65"/>
      <c r="O167" s="415"/>
      <c r="P167" s="415">
        <v>1</v>
      </c>
      <c r="Q167" s="415">
        <v>1</v>
      </c>
      <c r="R167" s="415">
        <v>1</v>
      </c>
      <c r="S167" s="415">
        <v>0.12</v>
      </c>
      <c r="T167" s="429">
        <f t="shared" si="16"/>
        <v>2</v>
      </c>
      <c r="U167" s="84"/>
      <c r="V167" s="430">
        <f t="shared" si="19"/>
        <v>2</v>
      </c>
      <c r="W167" s="431">
        <f t="shared" si="20"/>
        <v>116.666666666667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1</v>
      </c>
      <c r="R169" s="413">
        <v>2</v>
      </c>
      <c r="S169" s="413">
        <v>0.07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200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2</v>
      </c>
      <c r="M172" s="62">
        <v>5</v>
      </c>
      <c r="N172" s="62"/>
      <c r="O172" s="413"/>
      <c r="P172" s="413">
        <v>1</v>
      </c>
      <c r="Q172" s="413">
        <v>2</v>
      </c>
      <c r="R172" s="413">
        <v>2</v>
      </c>
      <c r="S172" s="413">
        <v>0.17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82.3529411764706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280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/>
      <c r="M186" s="67">
        <v>30</v>
      </c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/>
      <c r="M187" s="62">
        <v>23</v>
      </c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/>
      <c r="M188" s="62">
        <v>18</v>
      </c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/>
      <c r="M189" s="65">
        <v>33</v>
      </c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1</v>
      </c>
      <c r="M190" s="275">
        <v>10</v>
      </c>
      <c r="N190" s="275"/>
      <c r="O190" s="470">
        <v>3</v>
      </c>
      <c r="P190" s="470">
        <v>8</v>
      </c>
      <c r="Q190" s="470">
        <v>11</v>
      </c>
      <c r="R190" s="470">
        <v>12</v>
      </c>
      <c r="S190" s="471">
        <v>1.93</v>
      </c>
      <c r="T190" s="472">
        <f t="shared" si="21"/>
        <v>1</v>
      </c>
      <c r="U190" s="472">
        <v>8</v>
      </c>
      <c r="V190" s="474">
        <f t="shared" si="19"/>
        <v>9</v>
      </c>
      <c r="W190" s="473">
        <f t="shared" si="20"/>
        <v>32.6424870466321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3</v>
      </c>
      <c r="M191" s="275">
        <v>6</v>
      </c>
      <c r="N191" s="275"/>
      <c r="O191" s="470">
        <v>1</v>
      </c>
      <c r="P191" s="470">
        <v>2</v>
      </c>
      <c r="Q191" s="470">
        <v>2</v>
      </c>
      <c r="R191" s="470">
        <v>2</v>
      </c>
      <c r="S191" s="471">
        <v>0.39</v>
      </c>
      <c r="T191" s="472">
        <f t="shared" si="21"/>
        <v>3</v>
      </c>
      <c r="U191" s="472"/>
      <c r="V191" s="474">
        <f t="shared" si="19"/>
        <v>3</v>
      </c>
      <c r="W191" s="473">
        <f t="shared" si="20"/>
        <v>53.8461538461538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175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2</v>
      </c>
      <c r="M166" s="100">
        <f t="shared" si="9"/>
        <v>25.4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8</v>
      </c>
      <c r="M190" s="282">
        <f t="shared" si="11"/>
        <v>133.333333333333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27</v>
      </c>
      <c r="M193" s="283">
        <f>SUM(M4:M192)</f>
        <v>357.233333333333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212" workbookViewId="0">
      <selection activeCell="N259" sqref="N25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/>
      <c r="O16" s="323">
        <v>2</v>
      </c>
      <c r="P16" s="323">
        <v>2</v>
      </c>
      <c r="Q16" s="335">
        <v>0.1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1890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/>
      <c r="O18" s="33">
        <v>3</v>
      </c>
      <c r="P18" s="33">
        <v>4</v>
      </c>
      <c r="Q18" s="43">
        <v>0.17</v>
      </c>
      <c r="R18" s="44">
        <f t="shared" si="0"/>
        <v>11</v>
      </c>
      <c r="S18" s="45"/>
      <c r="T18" s="45">
        <f t="shared" si="1"/>
        <v>11</v>
      </c>
      <c r="U18" s="33">
        <f t="shared" si="2"/>
        <v>452.941176470588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33</v>
      </c>
      <c r="K20" s="33"/>
      <c r="L20" s="33"/>
      <c r="M20" s="33">
        <v>1</v>
      </c>
      <c r="N20" s="33">
        <v>1</v>
      </c>
      <c r="O20" s="33">
        <v>2</v>
      </c>
      <c r="P20" s="33">
        <v>5</v>
      </c>
      <c r="Q20" s="43">
        <v>0.37</v>
      </c>
      <c r="R20" s="44">
        <f t="shared" si="0"/>
        <v>33</v>
      </c>
      <c r="S20" s="45"/>
      <c r="T20" s="45">
        <f t="shared" si="1"/>
        <v>33</v>
      </c>
      <c r="U20" s="33">
        <f t="shared" si="2"/>
        <v>624.324324324324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22</v>
      </c>
      <c r="K21" s="33"/>
      <c r="L21" s="33"/>
      <c r="M21" s="33"/>
      <c r="N21" s="33">
        <v>3</v>
      </c>
      <c r="O21" s="33">
        <v>4</v>
      </c>
      <c r="P21" s="33">
        <v>6</v>
      </c>
      <c r="Q21" s="43">
        <v>0.44</v>
      </c>
      <c r="R21" s="44">
        <f t="shared" si="0"/>
        <v>22</v>
      </c>
      <c r="S21" s="45"/>
      <c r="T21" s="45">
        <f t="shared" si="1"/>
        <v>22</v>
      </c>
      <c r="U21" s="33">
        <f t="shared" si="2"/>
        <v>350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1458.33333333333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37</v>
      </c>
      <c r="K59" s="326"/>
      <c r="L59" s="326"/>
      <c r="M59" s="326">
        <v>1</v>
      </c>
      <c r="N59" s="326">
        <v>6</v>
      </c>
      <c r="O59" s="326">
        <v>7</v>
      </c>
      <c r="P59" s="326">
        <v>9</v>
      </c>
      <c r="Q59" s="339">
        <v>0.96</v>
      </c>
      <c r="R59" s="340">
        <f t="shared" si="5"/>
        <v>37</v>
      </c>
      <c r="S59" s="341"/>
      <c r="T59" s="341">
        <f t="shared" si="6"/>
        <v>37</v>
      </c>
      <c r="U59" s="326">
        <f t="shared" si="7"/>
        <v>269.791666666667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957.894736842105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36</v>
      </c>
      <c r="K63" s="33"/>
      <c r="L63" s="33"/>
      <c r="M63" s="33">
        <v>2</v>
      </c>
      <c r="N63" s="33">
        <v>2</v>
      </c>
      <c r="O63" s="33">
        <v>2</v>
      </c>
      <c r="P63" s="33">
        <v>3</v>
      </c>
      <c r="Q63" s="43">
        <v>1.26</v>
      </c>
      <c r="R63" s="44">
        <f t="shared" si="5"/>
        <v>36</v>
      </c>
      <c r="S63" s="45"/>
      <c r="T63" s="45">
        <f t="shared" si="6"/>
        <v>36</v>
      </c>
      <c r="U63" s="33">
        <f t="shared" si="7"/>
        <v>200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/>
      <c r="P64" s="33">
        <v>3</v>
      </c>
      <c r="Q64" s="43">
        <v>0.05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5320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/>
      <c r="O65" s="39">
        <v>2</v>
      </c>
      <c r="P65" s="39">
        <v>6</v>
      </c>
      <c r="Q65" s="48">
        <v>0.16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1006.25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/>
      <c r="Q67" s="43"/>
      <c r="R67" s="44">
        <f t="shared" si="5"/>
        <v>96</v>
      </c>
      <c r="S67" s="45"/>
      <c r="T67" s="45">
        <f t="shared" si="6"/>
        <v>96</v>
      </c>
      <c r="U67" s="33" t="str">
        <f t="shared" si="7"/>
        <v>-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1</v>
      </c>
      <c r="P68" s="33">
        <v>3</v>
      </c>
      <c r="Q68" s="43">
        <v>0.08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3412.5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113</v>
      </c>
      <c r="K69" s="33"/>
      <c r="L69" s="33"/>
      <c r="M69" s="33">
        <v>1</v>
      </c>
      <c r="N69" s="33">
        <v>4</v>
      </c>
      <c r="O69" s="33">
        <v>9</v>
      </c>
      <c r="P69" s="33">
        <v>11</v>
      </c>
      <c r="Q69" s="43">
        <v>0.92</v>
      </c>
      <c r="R69" s="44">
        <f t="shared" si="8"/>
        <v>113</v>
      </c>
      <c r="S69" s="45"/>
      <c r="T69" s="45">
        <f t="shared" si="6"/>
        <v>113</v>
      </c>
      <c r="U69" s="33">
        <f t="shared" si="7"/>
        <v>859.782608695652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67</v>
      </c>
      <c r="K70" s="33"/>
      <c r="L70" s="33"/>
      <c r="M70" s="33">
        <v>2</v>
      </c>
      <c r="N70" s="33">
        <v>5</v>
      </c>
      <c r="O70" s="33">
        <v>6</v>
      </c>
      <c r="P70" s="33">
        <v>12</v>
      </c>
      <c r="Q70" s="43">
        <v>1.05</v>
      </c>
      <c r="R70" s="44">
        <f t="shared" si="8"/>
        <v>67</v>
      </c>
      <c r="S70" s="45"/>
      <c r="T70" s="45">
        <f t="shared" si="6"/>
        <v>67</v>
      </c>
      <c r="U70" s="33">
        <f t="shared" si="7"/>
        <v>446.666666666667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/>
      <c r="Q76" s="43"/>
      <c r="R76" s="44">
        <f t="shared" si="8"/>
        <v>5</v>
      </c>
      <c r="S76" s="45"/>
      <c r="T76" s="45">
        <f t="shared" si="6"/>
        <v>5</v>
      </c>
      <c r="U76" s="33" t="str">
        <f t="shared" si="7"/>
        <v>-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3</v>
      </c>
      <c r="P81" s="33">
        <v>3</v>
      </c>
      <c r="Q81" s="43">
        <v>0.15</v>
      </c>
      <c r="R81" s="44">
        <f t="shared" si="8"/>
        <v>19</v>
      </c>
      <c r="S81" s="45"/>
      <c r="T81" s="45">
        <f t="shared" si="6"/>
        <v>19</v>
      </c>
      <c r="U81" s="33">
        <f t="shared" si="7"/>
        <v>886.666666666667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4</v>
      </c>
      <c r="K82" s="33"/>
      <c r="L82" s="33"/>
      <c r="M82" s="33">
        <v>1</v>
      </c>
      <c r="N82" s="33">
        <v>1</v>
      </c>
      <c r="O82" s="33">
        <v>1</v>
      </c>
      <c r="P82" s="33">
        <v>1</v>
      </c>
      <c r="Q82" s="43">
        <v>0.27</v>
      </c>
      <c r="R82" s="44">
        <f t="shared" si="8"/>
        <v>4</v>
      </c>
      <c r="S82" s="45"/>
      <c r="T82" s="45">
        <f t="shared" si="6"/>
        <v>4</v>
      </c>
      <c r="U82" s="33">
        <f t="shared" si="7"/>
        <v>103.703703703704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/>
      <c r="O90" s="33">
        <v>3</v>
      </c>
      <c r="P90" s="33">
        <v>3</v>
      </c>
      <c r="Q90" s="43">
        <v>0.15</v>
      </c>
      <c r="R90" s="44">
        <f t="shared" si="8"/>
        <v>2</v>
      </c>
      <c r="S90" s="45"/>
      <c r="T90" s="45">
        <f t="shared" si="6"/>
        <v>2</v>
      </c>
      <c r="U90" s="33">
        <f t="shared" si="7"/>
        <v>93.3333333333333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999</v>
      </c>
      <c r="I102" s="324">
        <v>44</v>
      </c>
      <c r="J102" s="325"/>
      <c r="K102" s="326">
        <v>157</v>
      </c>
      <c r="L102" s="326"/>
      <c r="M102" s="326">
        <v>1</v>
      </c>
      <c r="N102" s="326">
        <v>1</v>
      </c>
      <c r="O102" s="326">
        <v>2</v>
      </c>
      <c r="P102" s="326">
        <v>6</v>
      </c>
      <c r="Q102" s="339">
        <v>0.38</v>
      </c>
      <c r="R102" s="340">
        <f>IF($A$1="补货",IF(V102="FBA",I102,J102)+K102+L102,IF(V102="FBA",I102,J102))</f>
        <v>201</v>
      </c>
      <c r="S102" s="341"/>
      <c r="T102" s="341">
        <f t="shared" si="6"/>
        <v>201</v>
      </c>
      <c r="U102" s="326">
        <f t="shared" si="7"/>
        <v>3702.63157894737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1120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 t="str">
        <f t="shared" si="7"/>
        <v>-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 t="str">
        <f t="shared" si="7"/>
        <v>-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/>
      <c r="N114" s="33">
        <v>2</v>
      </c>
      <c r="O114" s="33">
        <v>4</v>
      </c>
      <c r="P114" s="33">
        <v>4</v>
      </c>
      <c r="Q114" s="43">
        <v>0.34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4858.82352941176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/>
      <c r="O115" s="33">
        <v>1</v>
      </c>
      <c r="P115" s="33">
        <v>1</v>
      </c>
      <c r="Q115" s="43">
        <v>0.05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17640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/>
      <c r="O116" s="39">
        <v>1</v>
      </c>
      <c r="P116" s="39">
        <v>1</v>
      </c>
      <c r="Q116" s="48">
        <v>0.05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13440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95</v>
      </c>
      <c r="K121" s="320"/>
      <c r="L121" s="320"/>
      <c r="M121" s="320"/>
      <c r="N121" s="320">
        <v>3</v>
      </c>
      <c r="O121" s="320">
        <v>3</v>
      </c>
      <c r="P121" s="320">
        <v>3</v>
      </c>
      <c r="Q121" s="330">
        <v>0.36</v>
      </c>
      <c r="R121" s="331">
        <f t="shared" si="9"/>
        <v>95</v>
      </c>
      <c r="S121" s="332"/>
      <c r="T121" s="332">
        <f t="shared" si="10"/>
        <v>95</v>
      </c>
      <c r="U121" s="320">
        <f t="shared" si="11"/>
        <v>1847.22222222222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2</v>
      </c>
      <c r="Q124" s="43">
        <v>0.03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22166.6666666667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2</v>
      </c>
      <c r="O125" s="33">
        <v>6</v>
      </c>
      <c r="P125" s="33">
        <v>10</v>
      </c>
      <c r="Q125" s="43">
        <v>0.66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625.757575757576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3</v>
      </c>
      <c r="P126" s="33">
        <v>6</v>
      </c>
      <c r="Q126" s="43">
        <v>0.2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3220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5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4</v>
      </c>
      <c r="Q127" s="43">
        <v>0.42</v>
      </c>
      <c r="R127" s="44">
        <f t="shared" si="9"/>
        <v>48</v>
      </c>
      <c r="S127" s="45"/>
      <c r="T127" s="45">
        <f t="shared" si="10"/>
        <v>48</v>
      </c>
      <c r="U127" s="33">
        <f t="shared" si="11"/>
        <v>800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9</v>
      </c>
      <c r="K128" s="39">
        <v>120</v>
      </c>
      <c r="L128" s="39"/>
      <c r="M128" s="39">
        <v>1</v>
      </c>
      <c r="N128" s="39">
        <v>1</v>
      </c>
      <c r="O128" s="39">
        <v>1</v>
      </c>
      <c r="P128" s="39">
        <v>1</v>
      </c>
      <c r="Q128" s="48">
        <v>0.27</v>
      </c>
      <c r="R128" s="334">
        <f t="shared" si="9"/>
        <v>129</v>
      </c>
      <c r="S128" s="50"/>
      <c r="T128" s="50">
        <f t="shared" si="10"/>
        <v>129</v>
      </c>
      <c r="U128" s="39">
        <f t="shared" si="11"/>
        <v>3344.44444444444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/>
      <c r="O129" s="320">
        <v>2</v>
      </c>
      <c r="P129" s="320">
        <v>2</v>
      </c>
      <c r="Q129" s="330">
        <v>0.1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6440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/>
      <c r="N130" s="33">
        <v>1</v>
      </c>
      <c r="O130" s="33">
        <v>1</v>
      </c>
      <c r="P130" s="33">
        <v>2</v>
      </c>
      <c r="Q130" s="43">
        <v>0.14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1900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/>
      <c r="N131" s="33">
        <v>1</v>
      </c>
      <c r="O131" s="33">
        <v>1</v>
      </c>
      <c r="P131" s="33">
        <v>2</v>
      </c>
      <c r="Q131" s="43">
        <v>0.14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4700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8</v>
      </c>
      <c r="K132" s="33">
        <v>27</v>
      </c>
      <c r="L132" s="33"/>
      <c r="M132" s="33"/>
      <c r="N132" s="33">
        <v>2</v>
      </c>
      <c r="O132" s="33">
        <v>2</v>
      </c>
      <c r="P132" s="33">
        <v>2</v>
      </c>
      <c r="Q132" s="43">
        <v>0.24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1020.83333333333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2</v>
      </c>
      <c r="Q133" s="43">
        <v>0.1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6020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/>
      <c r="O134" s="33">
        <v>1</v>
      </c>
      <c r="P134" s="33">
        <v>2</v>
      </c>
      <c r="Q134" s="43">
        <v>0.07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4700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/>
      <c r="Q146" s="43"/>
      <c r="R146" s="44">
        <f t="shared" si="12"/>
        <v>18</v>
      </c>
      <c r="S146" s="45"/>
      <c r="T146" s="45">
        <f t="shared" si="10"/>
        <v>18</v>
      </c>
      <c r="U146" s="33" t="str">
        <f t="shared" si="11"/>
        <v>-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899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899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999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999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6</v>
      </c>
      <c r="J153" s="325"/>
      <c r="K153" s="326">
        <v>45</v>
      </c>
      <c r="L153" s="326"/>
      <c r="M153" s="326">
        <v>2</v>
      </c>
      <c r="N153" s="326">
        <v>15</v>
      </c>
      <c r="O153" s="326">
        <v>28</v>
      </c>
      <c r="P153" s="326">
        <v>37</v>
      </c>
      <c r="Q153" s="339">
        <v>3.26</v>
      </c>
      <c r="R153" s="340">
        <f t="shared" si="12"/>
        <v>51</v>
      </c>
      <c r="S153" s="341"/>
      <c r="T153" s="341">
        <f t="shared" si="10"/>
        <v>51</v>
      </c>
      <c r="U153" s="326">
        <f t="shared" si="11"/>
        <v>109.509202453988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16</v>
      </c>
      <c r="K156" s="36">
        <v>69</v>
      </c>
      <c r="L156" s="36"/>
      <c r="M156" s="36"/>
      <c r="N156" s="36">
        <v>1</v>
      </c>
      <c r="O156" s="36">
        <v>1</v>
      </c>
      <c r="P156" s="36">
        <v>1</v>
      </c>
      <c r="Q156" s="327">
        <v>0.12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4958.33333333333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14560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 t="str">
        <f t="shared" si="11"/>
        <v>-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14</v>
      </c>
      <c r="J169" s="319"/>
      <c r="K169" s="320">
        <v>9</v>
      </c>
      <c r="L169" s="320"/>
      <c r="M169" s="320">
        <v>1</v>
      </c>
      <c r="N169" s="320">
        <v>2</v>
      </c>
      <c r="O169" s="320">
        <v>3</v>
      </c>
      <c r="P169" s="320">
        <v>10</v>
      </c>
      <c r="Q169" s="330">
        <v>0.55</v>
      </c>
      <c r="R169" s="331">
        <f>IF($A$1="补货",IF(V169="FBA",I169,J169)+K169+L169,IF(V169="FBA",I169,J169))</f>
        <v>23</v>
      </c>
      <c r="S169" s="332"/>
      <c r="T169" s="332">
        <f t="shared" si="10"/>
        <v>23</v>
      </c>
      <c r="U169" s="320">
        <f t="shared" si="11"/>
        <v>292.727272727273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14</v>
      </c>
      <c r="J170" s="32"/>
      <c r="K170" s="33">
        <v>-16</v>
      </c>
      <c r="L170" s="33"/>
      <c r="M170" s="33">
        <v>2</v>
      </c>
      <c r="N170" s="33">
        <v>6</v>
      </c>
      <c r="O170" s="33">
        <v>11</v>
      </c>
      <c r="P170" s="33">
        <v>21</v>
      </c>
      <c r="Q170" s="43">
        <v>1.43</v>
      </c>
      <c r="R170" s="44">
        <f>IF($A$1="补货",IF(V170="FBA",I170,J170)+K170+L170,IF(V170="FBA",I170,J170))</f>
        <v>-2</v>
      </c>
      <c r="S170" s="45"/>
      <c r="T170" s="45">
        <f t="shared" si="10"/>
        <v>-2</v>
      </c>
      <c r="U170" s="33">
        <f t="shared" si="11"/>
        <v>-9.79020979020979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1480</v>
      </c>
      <c r="I171" s="31">
        <v>9</v>
      </c>
      <c r="J171" s="32"/>
      <c r="K171" s="33">
        <v>86</v>
      </c>
      <c r="L171" s="33"/>
      <c r="M171" s="33">
        <v>2</v>
      </c>
      <c r="N171" s="33">
        <v>6</v>
      </c>
      <c r="O171" s="33">
        <v>14</v>
      </c>
      <c r="P171" s="33">
        <v>17</v>
      </c>
      <c r="Q171" s="43">
        <v>1.82</v>
      </c>
      <c r="R171" s="44">
        <f>IF($A$1="补货",IF(V171="FBA",I171,J171)+K171+L171,IF(V171="FBA",I171,J171))</f>
        <v>95</v>
      </c>
      <c r="S171" s="45"/>
      <c r="T171" s="45">
        <f t="shared" si="10"/>
        <v>95</v>
      </c>
      <c r="U171" s="33">
        <f t="shared" si="11"/>
        <v>365.384615384615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11</v>
      </c>
      <c r="J172" s="38"/>
      <c r="K172" s="39">
        <v>163</v>
      </c>
      <c r="L172" s="39"/>
      <c r="M172" s="39">
        <v>4</v>
      </c>
      <c r="N172" s="39">
        <v>13</v>
      </c>
      <c r="O172" s="39">
        <v>26</v>
      </c>
      <c r="P172" s="39">
        <v>31</v>
      </c>
      <c r="Q172" s="48">
        <v>2.9</v>
      </c>
      <c r="R172" s="334">
        <f>IF($A$1="补货",IF(V172="FBA",I172,J172)+K172+L172,IF(V172="FBA",I172,J172))</f>
        <v>174</v>
      </c>
      <c r="S172" s="50"/>
      <c r="T172" s="50">
        <f t="shared" si="10"/>
        <v>174</v>
      </c>
      <c r="U172" s="39">
        <f t="shared" si="11"/>
        <v>420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8</v>
      </c>
      <c r="P173" s="320">
        <v>22</v>
      </c>
      <c r="Q173" s="330">
        <v>0.62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11.2903225806452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798</v>
      </c>
      <c r="I174" s="31">
        <v>28</v>
      </c>
      <c r="J174" s="32"/>
      <c r="K174" s="33"/>
      <c r="L174" s="33"/>
      <c r="M174" s="33">
        <v>2</v>
      </c>
      <c r="N174" s="33">
        <v>5</v>
      </c>
      <c r="O174" s="33">
        <v>15</v>
      </c>
      <c r="P174" s="33">
        <v>19</v>
      </c>
      <c r="Q174" s="43">
        <v>1.82</v>
      </c>
      <c r="R174" s="44">
        <f t="shared" si="13"/>
        <v>28</v>
      </c>
      <c r="S174" s="45"/>
      <c r="T174" s="45">
        <f t="shared" si="14"/>
        <v>28</v>
      </c>
      <c r="U174" s="33">
        <f t="shared" si="15"/>
        <v>107.692307692308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798</v>
      </c>
      <c r="I175" s="31">
        <v>54</v>
      </c>
      <c r="J175" s="32"/>
      <c r="K175" s="33">
        <v>65</v>
      </c>
      <c r="L175" s="33"/>
      <c r="M175" s="33">
        <v>2</v>
      </c>
      <c r="N175" s="33">
        <v>32</v>
      </c>
      <c r="O175" s="33">
        <v>57</v>
      </c>
      <c r="P175" s="33">
        <v>77</v>
      </c>
      <c r="Q175" s="43">
        <v>5.73</v>
      </c>
      <c r="R175" s="44">
        <f t="shared" si="13"/>
        <v>119</v>
      </c>
      <c r="S175" s="45"/>
      <c r="T175" s="45">
        <f t="shared" si="14"/>
        <v>119</v>
      </c>
      <c r="U175" s="33">
        <f t="shared" si="15"/>
        <v>145.375218150087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798</v>
      </c>
      <c r="I176" s="31">
        <v>43</v>
      </c>
      <c r="J176" s="32"/>
      <c r="K176" s="33">
        <v>25</v>
      </c>
      <c r="L176" s="33"/>
      <c r="M176" s="33">
        <v>6</v>
      </c>
      <c r="N176" s="33">
        <v>27</v>
      </c>
      <c r="O176" s="33">
        <v>32</v>
      </c>
      <c r="P176" s="33">
        <v>40</v>
      </c>
      <c r="Q176" s="43">
        <v>5.23</v>
      </c>
      <c r="R176" s="44">
        <f t="shared" si="13"/>
        <v>68</v>
      </c>
      <c r="S176" s="45"/>
      <c r="T176" s="45">
        <f t="shared" si="14"/>
        <v>68</v>
      </c>
      <c r="U176" s="33">
        <f t="shared" si="15"/>
        <v>91.0133843212237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/>
      <c r="N177" s="33">
        <v>6</v>
      </c>
      <c r="O177" s="33">
        <v>12</v>
      </c>
      <c r="P177" s="33">
        <v>17</v>
      </c>
      <c r="Q177" s="43">
        <v>1.1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50.9090909090909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>
        <v>15</v>
      </c>
      <c r="J178" s="35"/>
      <c r="K178" s="36">
        <v>-18</v>
      </c>
      <c r="L178" s="36"/>
      <c r="M178" s="36">
        <v>2</v>
      </c>
      <c r="N178" s="36">
        <v>6</v>
      </c>
      <c r="O178" s="36">
        <v>13</v>
      </c>
      <c r="P178" s="36">
        <v>15</v>
      </c>
      <c r="Q178" s="327">
        <v>1.41</v>
      </c>
      <c r="R178" s="328">
        <f t="shared" si="13"/>
        <v>-3</v>
      </c>
      <c r="S178" s="329"/>
      <c r="T178" s="329">
        <f t="shared" si="14"/>
        <v>-3</v>
      </c>
      <c r="U178" s="36">
        <f t="shared" si="15"/>
        <v>-14.8936170212766</v>
      </c>
      <c r="V178" s="47" t="s">
        <v>1107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/>
      <c r="O179" s="33">
        <v>8</v>
      </c>
      <c r="P179" s="33">
        <v>15</v>
      </c>
      <c r="Q179" s="382">
        <v>0.51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/>
      <c r="P186" s="36">
        <v>1</v>
      </c>
      <c r="Q186" s="327">
        <v>0.02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1750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/>
      <c r="N194" s="36">
        <v>1</v>
      </c>
      <c r="O194" s="36">
        <v>1</v>
      </c>
      <c r="P194" s="36">
        <v>1</v>
      </c>
      <c r="Q194" s="327">
        <v>0.12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408.333333333333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9</v>
      </c>
      <c r="K204" s="36">
        <v>15</v>
      </c>
      <c r="L204" s="36"/>
      <c r="M204" s="36"/>
      <c r="N204" s="36">
        <v>1</v>
      </c>
      <c r="O204" s="36">
        <v>1</v>
      </c>
      <c r="P204" s="36">
        <v>1</v>
      </c>
      <c r="Q204" s="327">
        <v>0.12</v>
      </c>
      <c r="R204" s="44">
        <f t="shared" si="16"/>
        <v>24</v>
      </c>
      <c r="S204" s="45"/>
      <c r="T204" s="45">
        <f t="shared" si="17"/>
        <v>24</v>
      </c>
      <c r="U204" s="33">
        <f t="shared" si="18"/>
        <v>1400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17</v>
      </c>
      <c r="K216" s="36"/>
      <c r="L216" s="36"/>
      <c r="M216" s="36">
        <v>1</v>
      </c>
      <c r="N216" s="36">
        <v>1</v>
      </c>
      <c r="O216" s="36">
        <v>1</v>
      </c>
      <c r="P216" s="36">
        <v>1</v>
      </c>
      <c r="Q216" s="327">
        <v>0.27</v>
      </c>
      <c r="R216" s="44">
        <f t="shared" si="19"/>
        <v>17</v>
      </c>
      <c r="S216" s="45"/>
      <c r="T216" s="45">
        <f t="shared" si="20"/>
        <v>17</v>
      </c>
      <c r="U216" s="33">
        <f t="shared" si="21"/>
        <v>440.740740740741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/>
      <c r="N222" s="36">
        <v>2</v>
      </c>
      <c r="O222" s="36">
        <v>2</v>
      </c>
      <c r="P222" s="36">
        <v>2</v>
      </c>
      <c r="Q222" s="327">
        <v>0.24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437.5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11</v>
      </c>
      <c r="K224" s="36"/>
      <c r="L224" s="36"/>
      <c r="M224" s="36">
        <v>1</v>
      </c>
      <c r="N224" s="36">
        <v>2</v>
      </c>
      <c r="O224" s="36">
        <v>4</v>
      </c>
      <c r="P224" s="36">
        <v>4</v>
      </c>
      <c r="Q224" s="327">
        <v>0.49</v>
      </c>
      <c r="R224" s="44">
        <f t="shared" si="19"/>
        <v>11</v>
      </c>
      <c r="S224" s="45"/>
      <c r="T224" s="45">
        <f t="shared" si="20"/>
        <v>11</v>
      </c>
      <c r="U224" s="33">
        <f t="shared" si="21"/>
        <v>157.142857142857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1029.41176470588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9</v>
      </c>
      <c r="K239" s="36">
        <v>15</v>
      </c>
      <c r="L239" s="36"/>
      <c r="M239" s="36"/>
      <c r="N239" s="36">
        <v>1</v>
      </c>
      <c r="O239" s="36">
        <v>3</v>
      </c>
      <c r="P239" s="36">
        <v>5</v>
      </c>
      <c r="Q239" s="327">
        <v>0.25</v>
      </c>
      <c r="R239" s="44">
        <f t="shared" si="19"/>
        <v>24</v>
      </c>
      <c r="S239" s="45"/>
      <c r="T239" s="45">
        <f t="shared" si="20"/>
        <v>24</v>
      </c>
      <c r="U239" s="33">
        <f t="shared" si="21"/>
        <v>672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19</v>
      </c>
      <c r="S240" s="45"/>
      <c r="T240" s="45">
        <f t="shared" si="20"/>
        <v>19</v>
      </c>
      <c r="U240" s="33" t="str">
        <f t="shared" si="21"/>
        <v>-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2022-05-05T04:58:18Z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